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F:\VBT\GLOBALGAP\GLOBALGAP V6\Supporting doc producenten\"/>
    </mc:Choice>
  </mc:AlternateContent>
  <xr:revisionPtr revIDLastSave="0" documentId="13_ncr:1_{DBDFB785-7435-46BB-AFF4-CFE8A42FE205}" xr6:coauthVersionLast="47" xr6:coauthVersionMax="47" xr10:uidLastSave="{00000000-0000-0000-0000-000000000000}"/>
  <bookViews>
    <workbookView xWindow="-120" yWindow="-120" windowWidth="29040" windowHeight="15720" firstSheet="5" activeTab="8"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Voorblad" sheetId="15" r:id="rId6"/>
    <sheet name="Instructies" sheetId="10" r:id="rId7"/>
    <sheet name="Opmerkingen bij audit" sheetId="16" r:id="rId8"/>
    <sheet name="P&amp;Cs" sheetId="13" r:id="rId9"/>
  </sheets>
  <externalReferences>
    <externalReference r:id="rId10"/>
  </externalReferences>
  <definedNames>
    <definedName name="_xlnm.Print_Titles" localSheetId="8">'P&amp;Cs'!$1:$1</definedName>
    <definedName name="Text4" localSheetId="7">'[1]Audit notes'!#REF!</definedName>
    <definedName name="Text5" localSheetId="7">'[1]Audit notes'!$A$32</definedName>
    <definedName name="Text6" localSheetId="7">'[1]Audit notes'!#REF!</definedName>
    <definedName name="Text7" localSheetId="7">'[1]Audit notes'!#REF!</definedName>
    <definedName name="Text8" localSheetId="7">'[1]Audit notes'!#REF!</definedName>
    <definedName name="Text9" localSheetId="7">'[1]Audit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3" i="8" l="1"/>
  <c r="C314" i="8"/>
  <c r="C315" i="8"/>
  <c r="C316" i="8"/>
  <c r="C317" i="8"/>
  <c r="D313" i="8"/>
  <c r="D314" i="8"/>
  <c r="D315" i="8"/>
  <c r="D316" i="8"/>
  <c r="D317" i="8"/>
  <c r="C312" i="8"/>
  <c r="D312" i="8"/>
  <c r="C310" i="8"/>
  <c r="C311" i="8"/>
  <c r="D310" i="8"/>
  <c r="D311" i="8"/>
  <c r="C308" i="8"/>
  <c r="C309" i="8"/>
  <c r="D308" i="8"/>
  <c r="D309" i="8"/>
  <c r="C298" i="8"/>
  <c r="C299" i="8"/>
  <c r="C300" i="8"/>
  <c r="C301" i="8"/>
  <c r="C302" i="8"/>
  <c r="C303" i="8"/>
  <c r="C304" i="8"/>
  <c r="C305" i="8"/>
  <c r="C306" i="8"/>
  <c r="C307" i="8"/>
  <c r="D298" i="8"/>
  <c r="D299" i="8"/>
  <c r="D300" i="8"/>
  <c r="D301" i="8"/>
  <c r="D302" i="8"/>
  <c r="D303" i="8"/>
  <c r="D304" i="8"/>
  <c r="D305" i="8"/>
  <c r="D306" i="8"/>
  <c r="D307"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C256" i="8"/>
  <c r="C257" i="8"/>
  <c r="C258" i="8"/>
  <c r="C259" i="8"/>
  <c r="C260" i="8"/>
  <c r="C261" i="8"/>
  <c r="C262" i="8"/>
  <c r="D256" i="8"/>
  <c r="D257" i="8"/>
  <c r="D258" i="8"/>
  <c r="D259" i="8"/>
  <c r="D260" i="8"/>
  <c r="D261" i="8"/>
  <c r="D262" i="8"/>
  <c r="C255" i="8"/>
  <c r="D255" i="8"/>
  <c r="C254" i="8"/>
  <c r="D254" i="8"/>
  <c r="C253" i="8"/>
  <c r="D253" i="8"/>
  <c r="C252" i="8"/>
  <c r="D252" i="8"/>
  <c r="C249" i="8"/>
  <c r="C250" i="8"/>
  <c r="C251" i="8"/>
  <c r="D249" i="8"/>
  <c r="D250" i="8"/>
  <c r="D251" i="8"/>
  <c r="C244" i="8"/>
  <c r="C245" i="8"/>
  <c r="C246" i="8"/>
  <c r="C247" i="8"/>
  <c r="C248" i="8"/>
  <c r="D244" i="8"/>
  <c r="D245" i="8"/>
  <c r="D246" i="8"/>
  <c r="D247" i="8"/>
  <c r="D248"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C127" i="8"/>
  <c r="D127" i="8"/>
  <c r="C126" i="8"/>
  <c r="D126" i="8"/>
  <c r="C125" i="8"/>
  <c r="D125" i="8"/>
  <c r="C119" i="8"/>
  <c r="C120" i="8"/>
  <c r="C121" i="8"/>
  <c r="C122" i="8"/>
  <c r="C123" i="8"/>
  <c r="C124" i="8"/>
  <c r="D119" i="8"/>
  <c r="D120" i="8"/>
  <c r="D121" i="8"/>
  <c r="D122" i="8"/>
  <c r="D123" i="8"/>
  <c r="D124" i="8"/>
  <c r="C117" i="8"/>
  <c r="C118" i="8"/>
  <c r="D117" i="8"/>
  <c r="D118" i="8"/>
  <c r="C115" i="8"/>
  <c r="C116" i="8"/>
  <c r="D115" i="8"/>
  <c r="D116" i="8"/>
  <c r="C114" i="8"/>
  <c r="D114" i="8"/>
  <c r="C105" i="8"/>
  <c r="C106" i="8"/>
  <c r="C107" i="8"/>
  <c r="C108" i="8"/>
  <c r="C109" i="8"/>
  <c r="C110" i="8"/>
  <c r="C111" i="8"/>
  <c r="C112" i="8"/>
  <c r="C113" i="8"/>
  <c r="D105" i="8"/>
  <c r="D106" i="8"/>
  <c r="D107" i="8"/>
  <c r="D108" i="8"/>
  <c r="D109" i="8"/>
  <c r="D110" i="8"/>
  <c r="D111" i="8"/>
  <c r="D112" i="8"/>
  <c r="D113" i="8"/>
  <c r="C102" i="8"/>
  <c r="C103" i="8"/>
  <c r="C104" i="8"/>
  <c r="D102" i="8"/>
  <c r="D103" i="8"/>
  <c r="D104" i="8"/>
  <c r="C100" i="8"/>
  <c r="C101" i="8"/>
  <c r="D100" i="8"/>
  <c r="D101" i="8"/>
  <c r="C99" i="8"/>
  <c r="D99" i="8"/>
  <c r="C98" i="8"/>
  <c r="D98" i="8"/>
  <c r="D97" i="8"/>
  <c r="C97" i="8"/>
  <c r="D96" i="8"/>
  <c r="C96" i="8"/>
  <c r="D95" i="8"/>
  <c r="C95" i="8"/>
  <c r="D94" i="8"/>
  <c r="C94" i="8"/>
  <c r="D93" i="8"/>
  <c r="C93" i="8"/>
  <c r="H13" i="10"/>
  <c r="D92" i="8"/>
  <c r="C92" i="8"/>
  <c r="D91" i="8"/>
  <c r="C91" i="8"/>
  <c r="D90" i="8"/>
  <c r="C90" i="8"/>
  <c r="D89" i="8"/>
  <c r="C89" i="8"/>
  <c r="D88" i="8"/>
  <c r="C88" i="8"/>
  <c r="D87" i="8"/>
  <c r="C87" i="8"/>
  <c r="D86" i="8"/>
  <c r="C86" i="8"/>
  <c r="D85" i="8"/>
  <c r="C85" i="8"/>
  <c r="D84" i="8"/>
  <c r="C84" i="8"/>
  <c r="D83" i="8"/>
  <c r="C83" i="8"/>
  <c r="D82" i="8"/>
  <c r="C82" i="8"/>
  <c r="H25" i="10"/>
  <c r="D81" i="8"/>
  <c r="C81" i="8"/>
  <c r="D80" i="8"/>
  <c r="C80" i="8"/>
  <c r="D79" i="8"/>
  <c r="C79" i="8"/>
  <c r="D78" i="8"/>
  <c r="C78" i="8"/>
  <c r="H12" i="10"/>
  <c r="D77" i="8"/>
  <c r="C77" i="8"/>
  <c r="D76" i="8"/>
  <c r="C76" i="8"/>
  <c r="D75" i="8"/>
  <c r="C75" i="8"/>
  <c r="D74" i="8"/>
  <c r="C74" i="8"/>
  <c r="D73" i="8"/>
  <c r="C73" i="8"/>
  <c r="D72" i="8"/>
  <c r="C72" i="8"/>
  <c r="D71" i="8"/>
  <c r="C71" i="8"/>
  <c r="H15" i="10"/>
  <c r="D70" i="8"/>
  <c r="C70" i="8"/>
  <c r="D69" i="8"/>
  <c r="C69" i="8"/>
  <c r="D68" i="8"/>
  <c r="C68" i="8"/>
  <c r="D67" i="8"/>
  <c r="C67" i="8"/>
  <c r="D66" i="8"/>
  <c r="C66" i="8"/>
  <c r="D65" i="8"/>
  <c r="C65" i="8"/>
  <c r="D64" i="8"/>
  <c r="C64" i="8"/>
  <c r="D63" i="8"/>
  <c r="C63" i="8"/>
  <c r="D62" i="8"/>
  <c r="C62" i="8"/>
  <c r="D61" i="8"/>
  <c r="C61" i="8"/>
  <c r="D60" i="8"/>
  <c r="C60" i="8"/>
  <c r="H18" i="10"/>
  <c r="D59" i="8"/>
  <c r="C59" i="8"/>
  <c r="D58" i="8"/>
  <c r="C58" i="8"/>
  <c r="H20" i="10"/>
  <c r="D57" i="8"/>
  <c r="C57" i="8"/>
  <c r="D56" i="8"/>
  <c r="C56" i="8"/>
  <c r="D55" i="8"/>
  <c r="C55" i="8"/>
  <c r="D54" i="8"/>
  <c r="C54" i="8"/>
  <c r="H14" i="10"/>
  <c r="D53" i="8"/>
  <c r="C53" i="8"/>
  <c r="D52" i="8"/>
  <c r="C52" i="8"/>
  <c r="H16" i="10"/>
  <c r="D51" i="8"/>
  <c r="C51" i="8"/>
  <c r="D50" i="8"/>
  <c r="C50" i="8"/>
  <c r="H21" i="10"/>
  <c r="D49" i="8"/>
  <c r="C49" i="8"/>
  <c r="D48" i="8"/>
  <c r="C48" i="8"/>
  <c r="H19" i="10"/>
  <c r="D47" i="8"/>
  <c r="C47" i="8"/>
  <c r="H11" i="10"/>
  <c r="D46" i="8"/>
  <c r="C46" i="8"/>
  <c r="D45" i="8"/>
  <c r="C45" i="8"/>
  <c r="H22" i="10"/>
  <c r="D44" i="8"/>
  <c r="C44" i="8"/>
  <c r="D43" i="8"/>
  <c r="C43" i="8"/>
  <c r="D42" i="8"/>
  <c r="C42" i="8"/>
  <c r="D41" i="8"/>
  <c r="C41" i="8"/>
  <c r="D40" i="8"/>
  <c r="C40" i="8"/>
  <c r="D39" i="8"/>
  <c r="C39" i="8"/>
  <c r="H24" i="10"/>
  <c r="D38" i="8"/>
  <c r="C38" i="8"/>
  <c r="D37" i="8"/>
  <c r="C37" i="8"/>
  <c r="D36" i="8"/>
  <c r="C36" i="8"/>
  <c r="H17" i="10"/>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 r="D4" i="8"/>
  <c r="C4" i="8"/>
  <c r="C3" i="8"/>
  <c r="D3" i="8"/>
  <c r="C2" i="8"/>
  <c r="D2" i="8"/>
  <c r="H23" i="10"/>
  <c r="M2" i="13"/>
  <c r="M3" i="13"/>
  <c r="M8" i="13"/>
  <c r="M9" i="13"/>
  <c r="M12" i="13"/>
  <c r="M13" i="13"/>
  <c r="M18" i="13"/>
  <c r="M19" i="13"/>
  <c r="M21" i="13"/>
  <c r="M22" i="13"/>
  <c r="M25" i="13"/>
  <c r="M26" i="13"/>
  <c r="M28" i="13"/>
  <c r="M29" i="13"/>
  <c r="M34" i="13"/>
  <c r="M35" i="13"/>
  <c r="M38" i="13"/>
  <c r="M39" i="13"/>
  <c r="M41" i="13"/>
  <c r="M42" i="13"/>
  <c r="M45" i="13"/>
  <c r="M46" i="13"/>
  <c r="M48" i="13"/>
  <c r="M49" i="13"/>
  <c r="M51" i="13"/>
  <c r="M52" i="13"/>
  <c r="M56" i="13"/>
  <c r="M57" i="13"/>
  <c r="M59" i="13"/>
  <c r="M60" i="13"/>
  <c r="M62" i="13"/>
  <c r="M63" i="13"/>
  <c r="M65" i="13"/>
  <c r="M66" i="13"/>
  <c r="M68" i="13"/>
  <c r="M69" i="13"/>
  <c r="M71" i="13"/>
  <c r="M72" i="13"/>
  <c r="M81" i="13"/>
  <c r="M82" i="13"/>
  <c r="M86" i="13"/>
  <c r="M91" i="13"/>
  <c r="M96" i="13"/>
  <c r="M101" i="13"/>
  <c r="M102" i="13"/>
  <c r="M109" i="13"/>
  <c r="M110" i="13"/>
  <c r="M114" i="13"/>
  <c r="M116" i="13"/>
  <c r="M120" i="13"/>
  <c r="M121" i="13"/>
  <c r="M126" i="13"/>
  <c r="M127" i="13"/>
  <c r="M131" i="13"/>
  <c r="M132" i="13"/>
  <c r="M142" i="13"/>
  <c r="M143" i="13"/>
  <c r="M149" i="13"/>
  <c r="M150" i="13"/>
  <c r="M155" i="13"/>
  <c r="M156" i="13"/>
  <c r="M162" i="13"/>
  <c r="M165" i="13"/>
  <c r="M169" i="13"/>
  <c r="M170" i="13"/>
  <c r="M178" i="13"/>
  <c r="M181" i="13"/>
  <c r="M185" i="13"/>
  <c r="M188" i="13"/>
  <c r="M189" i="13"/>
  <c r="M194" i="13"/>
  <c r="M197" i="13"/>
  <c r="M199" i="13"/>
  <c r="M202" i="13"/>
  <c r="M209" i="13"/>
  <c r="M213" i="13"/>
  <c r="M214" i="13"/>
  <c r="M223" i="13"/>
  <c r="M224" i="13"/>
  <c r="M229" i="13"/>
  <c r="M233" i="13"/>
  <c r="M235" i="13"/>
  <c r="M242" i="13"/>
  <c r="M244" i="13"/>
  <c r="M246" i="13"/>
  <c r="M252" i="13"/>
  <c r="M254" i="13"/>
  <c r="M261" i="13"/>
  <c r="M268" i="13"/>
  <c r="M270" i="13"/>
  <c r="M271" i="13"/>
  <c r="M276" i="13"/>
  <c r="M279" i="13"/>
  <c r="M281" i="13"/>
  <c r="M284" i="13"/>
  <c r="M286" i="13"/>
  <c r="L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L220" i="13"/>
  <c r="L221" i="13"/>
  <c r="L222" i="13"/>
  <c r="L223" i="13"/>
  <c r="L224" i="13"/>
  <c r="L225" i="13"/>
  <c r="L226" i="13"/>
  <c r="L227" i="13"/>
  <c r="L228" i="13"/>
  <c r="L229" i="13"/>
  <c r="L230" i="13"/>
  <c r="L231" i="13"/>
  <c r="L232" i="13"/>
  <c r="L233" i="13"/>
  <c r="L234" i="13"/>
  <c r="L235" i="13"/>
  <c r="L236" i="13"/>
  <c r="L237" i="13"/>
  <c r="L238" i="13"/>
  <c r="L239" i="13"/>
  <c r="L240" i="13"/>
  <c r="L241" i="13"/>
  <c r="L242" i="13"/>
  <c r="L243" i="13"/>
  <c r="L244" i="13"/>
  <c r="L245" i="13"/>
  <c r="L246" i="13"/>
  <c r="L247" i="13"/>
  <c r="L248" i="13"/>
  <c r="L249" i="13"/>
  <c r="L250" i="13"/>
  <c r="L251" i="13"/>
  <c r="L252" i="13"/>
  <c r="L253" i="13"/>
  <c r="L254" i="13"/>
  <c r="L255" i="13"/>
  <c r="L256" i="13"/>
  <c r="L257" i="13"/>
  <c r="L258" i="13"/>
  <c r="L259" i="13"/>
  <c r="L260" i="13"/>
  <c r="L261" i="13"/>
  <c r="L262" i="13"/>
  <c r="L263" i="13"/>
  <c r="L264" i="13"/>
  <c r="L265" i="13"/>
  <c r="L266" i="13"/>
  <c r="L267" i="13"/>
  <c r="L268" i="13"/>
  <c r="L269" i="13"/>
  <c r="L270" i="13"/>
  <c r="L271" i="13"/>
  <c r="L272" i="13"/>
  <c r="L273" i="13"/>
  <c r="L274" i="13"/>
  <c r="L275" i="13"/>
  <c r="L276" i="13"/>
  <c r="L277" i="13"/>
  <c r="L278" i="13"/>
  <c r="L279" i="13"/>
  <c r="L280" i="13"/>
  <c r="L281" i="13"/>
  <c r="L282" i="13"/>
  <c r="L283" i="13"/>
  <c r="L284" i="13"/>
  <c r="L285" i="13"/>
  <c r="L286" i="13"/>
  <c r="L287" i="13"/>
  <c r="K4" i="13"/>
  <c r="K5" i="13"/>
  <c r="K6" i="13"/>
  <c r="K7" i="13"/>
  <c r="K10" i="13"/>
  <c r="K11" i="13"/>
  <c r="K14" i="13"/>
  <c r="K15" i="13"/>
  <c r="K16" i="13"/>
  <c r="K17" i="13"/>
  <c r="K20" i="13"/>
  <c r="K23" i="13"/>
  <c r="K24" i="13"/>
  <c r="K27" i="13"/>
  <c r="K30" i="13"/>
  <c r="K31" i="13"/>
  <c r="K32" i="13"/>
  <c r="K33" i="13"/>
  <c r="K36" i="13"/>
  <c r="K37" i="13"/>
  <c r="K40" i="13"/>
  <c r="K43" i="13"/>
  <c r="K44" i="13"/>
  <c r="K47" i="13"/>
  <c r="K50" i="13"/>
  <c r="K53" i="13"/>
  <c r="K54" i="13"/>
  <c r="K55" i="13"/>
  <c r="K58" i="13"/>
  <c r="K61" i="13"/>
  <c r="K64" i="13"/>
  <c r="K67" i="13"/>
  <c r="K70" i="13"/>
  <c r="K73" i="13"/>
  <c r="K74" i="13"/>
  <c r="K75" i="13"/>
  <c r="K76" i="13"/>
  <c r="K77" i="13"/>
  <c r="K78" i="13"/>
  <c r="K79" i="13"/>
  <c r="K80" i="13"/>
  <c r="K83" i="13"/>
  <c r="K84" i="13"/>
  <c r="K85" i="13"/>
  <c r="K87" i="13"/>
  <c r="K88" i="13"/>
  <c r="K89" i="13"/>
  <c r="K90" i="13"/>
  <c r="K92" i="13"/>
  <c r="K93" i="13"/>
  <c r="K94" i="13"/>
  <c r="K95" i="13"/>
  <c r="K97" i="13"/>
  <c r="K98" i="13"/>
  <c r="K99" i="13"/>
  <c r="K100" i="13"/>
  <c r="K103" i="13"/>
  <c r="K104" i="13"/>
  <c r="K105" i="13"/>
  <c r="K106" i="13"/>
  <c r="K107" i="13"/>
  <c r="K108" i="13"/>
  <c r="K111" i="13"/>
  <c r="K112" i="13"/>
  <c r="K113" i="13"/>
  <c r="K115" i="13"/>
  <c r="K117" i="13"/>
  <c r="K118" i="13"/>
  <c r="K119" i="13"/>
  <c r="K122" i="13"/>
  <c r="K123" i="13"/>
  <c r="K124" i="13"/>
  <c r="K125" i="13"/>
  <c r="K128" i="13"/>
  <c r="K129" i="13"/>
  <c r="K130" i="13"/>
  <c r="K133" i="13"/>
  <c r="K134" i="13"/>
  <c r="K135" i="13"/>
  <c r="K136" i="13"/>
  <c r="K137" i="13"/>
  <c r="K138" i="13"/>
  <c r="K139" i="13"/>
  <c r="K140" i="13"/>
  <c r="K141" i="13"/>
  <c r="K144" i="13"/>
  <c r="K145" i="13"/>
  <c r="K146" i="13"/>
  <c r="K147" i="13"/>
  <c r="K148" i="13"/>
  <c r="K151" i="13"/>
  <c r="K152" i="13"/>
  <c r="K153" i="13"/>
  <c r="K154" i="13"/>
  <c r="K157" i="13"/>
  <c r="K158" i="13"/>
  <c r="K159" i="13"/>
  <c r="K160" i="13"/>
  <c r="K161" i="13"/>
  <c r="K163" i="13"/>
  <c r="K164" i="13"/>
  <c r="K166" i="13"/>
  <c r="K167" i="13"/>
  <c r="K168" i="13"/>
  <c r="K171" i="13"/>
  <c r="K172" i="13"/>
  <c r="K173" i="13"/>
  <c r="K174" i="13"/>
  <c r="K175" i="13"/>
  <c r="K176" i="13"/>
  <c r="K177" i="13"/>
  <c r="K179" i="13"/>
  <c r="K180" i="13"/>
  <c r="K182" i="13"/>
  <c r="K183" i="13"/>
  <c r="K184" i="13"/>
  <c r="K186" i="13"/>
  <c r="K187" i="13"/>
  <c r="K190" i="13"/>
  <c r="K191" i="13"/>
  <c r="K192" i="13"/>
  <c r="K193" i="13"/>
  <c r="K195" i="13"/>
  <c r="K196" i="13"/>
  <c r="K198" i="13"/>
  <c r="K200" i="13"/>
  <c r="K201" i="13"/>
  <c r="K203" i="13"/>
  <c r="K204" i="13"/>
  <c r="K205" i="13"/>
  <c r="K206" i="13"/>
  <c r="K207" i="13"/>
  <c r="K208" i="13"/>
  <c r="K210" i="13"/>
  <c r="K211" i="13"/>
  <c r="K212" i="13"/>
  <c r="K215" i="13"/>
  <c r="K216" i="13"/>
  <c r="K217" i="13"/>
  <c r="K218" i="13"/>
  <c r="K219" i="13"/>
  <c r="K220" i="13"/>
  <c r="K221" i="13"/>
  <c r="K222" i="13"/>
  <c r="K225" i="13"/>
  <c r="K226" i="13"/>
  <c r="K227" i="13"/>
  <c r="K228" i="13"/>
  <c r="K230" i="13"/>
  <c r="K231" i="13"/>
  <c r="K232" i="13"/>
  <c r="K234" i="13"/>
  <c r="K236" i="13"/>
  <c r="K237" i="13"/>
  <c r="K238" i="13"/>
  <c r="K239" i="13"/>
  <c r="K240" i="13"/>
  <c r="K241" i="13"/>
  <c r="K243" i="13"/>
  <c r="K245" i="13"/>
  <c r="K247" i="13"/>
  <c r="K248" i="13"/>
  <c r="K249" i="13"/>
  <c r="K250" i="13"/>
  <c r="K251" i="13"/>
  <c r="K253" i="13"/>
  <c r="K255" i="13"/>
  <c r="K256" i="13"/>
  <c r="K257" i="13"/>
  <c r="K258" i="13"/>
  <c r="K259" i="13"/>
  <c r="K260" i="13"/>
  <c r="K262" i="13"/>
  <c r="K263" i="13"/>
  <c r="K264" i="13"/>
  <c r="K265" i="13"/>
  <c r="K266" i="13"/>
  <c r="K267" i="13"/>
  <c r="K269" i="13"/>
  <c r="K272" i="13"/>
  <c r="K273" i="13"/>
  <c r="K274" i="13"/>
  <c r="K275" i="13"/>
  <c r="K277" i="13"/>
  <c r="K278" i="13"/>
  <c r="K280" i="13"/>
  <c r="K282" i="13"/>
  <c r="K283" i="13"/>
  <c r="K285" i="13"/>
  <c r="K287" i="13"/>
  <c r="J4" i="13"/>
  <c r="J5" i="13"/>
  <c r="J6" i="13"/>
  <c r="J7" i="13"/>
  <c r="J10" i="13"/>
  <c r="J11" i="13"/>
  <c r="J14" i="13"/>
  <c r="J15" i="13"/>
  <c r="J16" i="13"/>
  <c r="J17" i="13"/>
  <c r="J20" i="13"/>
  <c r="J23" i="13"/>
  <c r="J24" i="13"/>
  <c r="J27" i="13"/>
  <c r="J30" i="13"/>
  <c r="J31" i="13"/>
  <c r="J32" i="13"/>
  <c r="J33" i="13"/>
  <c r="J36" i="13"/>
  <c r="J37" i="13"/>
  <c r="J40" i="13"/>
  <c r="J43" i="13"/>
  <c r="J44" i="13"/>
  <c r="J47" i="13"/>
  <c r="J50" i="13"/>
  <c r="J53" i="13"/>
  <c r="J54" i="13"/>
  <c r="J55" i="13"/>
  <c r="J58" i="13"/>
  <c r="J61" i="13"/>
  <c r="J64" i="13"/>
  <c r="J67" i="13"/>
  <c r="J70" i="13"/>
  <c r="J73" i="13"/>
  <c r="J74" i="13"/>
  <c r="J75" i="13"/>
  <c r="J76" i="13"/>
  <c r="J77" i="13"/>
  <c r="J78" i="13"/>
  <c r="J79" i="13"/>
  <c r="J80" i="13"/>
  <c r="J83" i="13"/>
  <c r="J84" i="13"/>
  <c r="J85" i="13"/>
  <c r="J87" i="13"/>
  <c r="J88" i="13"/>
  <c r="J89" i="13"/>
  <c r="J90" i="13"/>
  <c r="J92" i="13"/>
  <c r="J93" i="13"/>
  <c r="J94" i="13"/>
  <c r="J95" i="13"/>
  <c r="J97" i="13"/>
  <c r="J98" i="13"/>
  <c r="J99" i="13"/>
  <c r="J100" i="13"/>
  <c r="J103" i="13"/>
  <c r="J104" i="13"/>
  <c r="J105" i="13"/>
  <c r="J106" i="13"/>
  <c r="J107" i="13"/>
  <c r="J108" i="13"/>
  <c r="J111" i="13"/>
  <c r="J112" i="13"/>
  <c r="J113" i="13"/>
  <c r="J115" i="13"/>
  <c r="J117" i="13"/>
  <c r="J118" i="13"/>
  <c r="J119" i="13"/>
  <c r="J122" i="13"/>
  <c r="J123" i="13"/>
  <c r="J124" i="13"/>
  <c r="J125" i="13"/>
  <c r="J128" i="13"/>
  <c r="J129" i="13"/>
  <c r="J130" i="13"/>
  <c r="J133" i="13"/>
  <c r="J134" i="13"/>
  <c r="J135" i="13"/>
  <c r="J136" i="13"/>
  <c r="J137" i="13"/>
  <c r="J138" i="13"/>
  <c r="J139" i="13"/>
  <c r="J140" i="13"/>
  <c r="J141" i="13"/>
  <c r="J144" i="13"/>
  <c r="J145" i="13"/>
  <c r="J146" i="13"/>
  <c r="J147" i="13"/>
  <c r="J148" i="13"/>
  <c r="J151" i="13"/>
  <c r="J152" i="13"/>
  <c r="J153" i="13"/>
  <c r="J154" i="13"/>
  <c r="J157" i="13"/>
  <c r="J158" i="13"/>
  <c r="J159" i="13"/>
  <c r="J160" i="13"/>
  <c r="J161" i="13"/>
  <c r="J163" i="13"/>
  <c r="J164" i="13"/>
  <c r="J166" i="13"/>
  <c r="J167" i="13"/>
  <c r="J168" i="13"/>
  <c r="J171" i="13"/>
  <c r="J172" i="13"/>
  <c r="J173" i="13"/>
  <c r="J174" i="13"/>
  <c r="J175" i="13"/>
  <c r="J176" i="13"/>
  <c r="J177" i="13"/>
  <c r="J179" i="13"/>
  <c r="J180" i="13"/>
  <c r="J182" i="13"/>
  <c r="J183" i="13"/>
  <c r="J184" i="13"/>
  <c r="J186" i="13"/>
  <c r="J187" i="13"/>
  <c r="J190" i="13"/>
  <c r="J191" i="13"/>
  <c r="J192" i="13"/>
  <c r="J193" i="13"/>
  <c r="J195" i="13"/>
  <c r="J196" i="13"/>
  <c r="J198" i="13"/>
  <c r="J200" i="13"/>
  <c r="J201" i="13"/>
  <c r="J203" i="13"/>
  <c r="J204" i="13"/>
  <c r="J205" i="13"/>
  <c r="J206" i="13"/>
  <c r="J207" i="13"/>
  <c r="J208" i="13"/>
  <c r="J210" i="13"/>
  <c r="J211" i="13"/>
  <c r="J212" i="13"/>
  <c r="J215" i="13"/>
  <c r="J216" i="13"/>
  <c r="J217" i="13"/>
  <c r="J218" i="13"/>
  <c r="J219" i="13"/>
  <c r="J220" i="13"/>
  <c r="J221" i="13"/>
  <c r="J222" i="13"/>
  <c r="J225" i="13"/>
  <c r="J226" i="13"/>
  <c r="J227" i="13"/>
  <c r="J228" i="13"/>
  <c r="J230" i="13"/>
  <c r="J231" i="13"/>
  <c r="J232" i="13"/>
  <c r="J234" i="13"/>
  <c r="J236" i="13"/>
  <c r="J237" i="13"/>
  <c r="J238" i="13"/>
  <c r="J239" i="13"/>
  <c r="J240" i="13"/>
  <c r="J241" i="13"/>
  <c r="J243" i="13"/>
  <c r="J245" i="13"/>
  <c r="J247" i="13"/>
  <c r="J248" i="13"/>
  <c r="J249" i="13"/>
  <c r="J250" i="13"/>
  <c r="J251" i="13"/>
  <c r="J253" i="13"/>
  <c r="J255" i="13"/>
  <c r="J256" i="13"/>
  <c r="J257" i="13"/>
  <c r="J258" i="13"/>
  <c r="J259" i="13"/>
  <c r="J260" i="13"/>
  <c r="J262" i="13"/>
  <c r="J263" i="13"/>
  <c r="J264" i="13"/>
  <c r="J265" i="13"/>
  <c r="J266" i="13"/>
  <c r="J267" i="13"/>
  <c r="J269" i="13"/>
  <c r="J272" i="13"/>
  <c r="J273" i="13"/>
  <c r="J274" i="13"/>
  <c r="J275" i="13"/>
  <c r="J277" i="13"/>
  <c r="J278" i="13"/>
  <c r="J280" i="13"/>
  <c r="J282" i="13"/>
  <c r="J283" i="13"/>
  <c r="J285" i="13"/>
  <c r="J287" i="13"/>
  <c r="I2"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H2" i="13"/>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G2" i="13"/>
  <c r="G3" i="13"/>
  <c r="F3" i="13" s="1"/>
  <c r="P3" i="13" s="1"/>
  <c r="Q3" i="13" s="1"/>
  <c r="G8" i="13"/>
  <c r="F8" i="13" s="1"/>
  <c r="P8" i="13" s="1"/>
  <c r="Q8" i="13" s="1"/>
  <c r="G9" i="13"/>
  <c r="F9" i="13" s="1"/>
  <c r="P9" i="13" s="1"/>
  <c r="Q9" i="13" s="1"/>
  <c r="G12" i="13"/>
  <c r="F12" i="13" s="1"/>
  <c r="P12" i="13" s="1"/>
  <c r="Q12" i="13" s="1"/>
  <c r="G13" i="13"/>
  <c r="F13" i="13" s="1"/>
  <c r="P13" i="13" s="1"/>
  <c r="Q13" i="13" s="1"/>
  <c r="G18" i="13"/>
  <c r="F18" i="13" s="1"/>
  <c r="P18" i="13" s="1"/>
  <c r="Q18" i="13" s="1"/>
  <c r="G19" i="13"/>
  <c r="F19" i="13" s="1"/>
  <c r="P19" i="13" s="1"/>
  <c r="Q19" i="13" s="1"/>
  <c r="G21" i="13"/>
  <c r="F21" i="13" s="1"/>
  <c r="P21" i="13" s="1"/>
  <c r="Q21" i="13" s="1"/>
  <c r="G22" i="13"/>
  <c r="F22" i="13" s="1"/>
  <c r="P22" i="13" s="1"/>
  <c r="Q22" i="13" s="1"/>
  <c r="G25" i="13"/>
  <c r="F25" i="13" s="1"/>
  <c r="P25" i="13" s="1"/>
  <c r="Q25" i="13" s="1"/>
  <c r="G26" i="13"/>
  <c r="F26" i="13" s="1"/>
  <c r="P26" i="13" s="1"/>
  <c r="Q26" i="13" s="1"/>
  <c r="G28" i="13"/>
  <c r="F28" i="13" s="1"/>
  <c r="P28" i="13" s="1"/>
  <c r="Q28" i="13" s="1"/>
  <c r="G29" i="13"/>
  <c r="G34" i="13"/>
  <c r="F34" i="13" s="1"/>
  <c r="P34" i="13" s="1"/>
  <c r="Q34" i="13" s="1"/>
  <c r="G35" i="13"/>
  <c r="F35" i="13" s="1"/>
  <c r="P35" i="13" s="1"/>
  <c r="Q35" i="13" s="1"/>
  <c r="G38" i="13"/>
  <c r="F38" i="13" s="1"/>
  <c r="P38" i="13" s="1"/>
  <c r="Q38" i="13" s="1"/>
  <c r="G39" i="13"/>
  <c r="F39" i="13" s="1"/>
  <c r="P39" i="13" s="1"/>
  <c r="Q39" i="13" s="1"/>
  <c r="G41" i="13"/>
  <c r="F41" i="13" s="1"/>
  <c r="P41" i="13" s="1"/>
  <c r="Q41" i="13" s="1"/>
  <c r="G42" i="13"/>
  <c r="G45" i="13"/>
  <c r="F45" i="13" s="1"/>
  <c r="P45" i="13" s="1"/>
  <c r="Q45" i="13" s="1"/>
  <c r="G46" i="13"/>
  <c r="F46" i="13" s="1"/>
  <c r="P46" i="13" s="1"/>
  <c r="Q46" i="13" s="1"/>
  <c r="G48" i="13"/>
  <c r="F48" i="13" s="1"/>
  <c r="P48" i="13" s="1"/>
  <c r="Q48" i="13" s="1"/>
  <c r="G49" i="13"/>
  <c r="F49" i="13" s="1"/>
  <c r="P49" i="13" s="1"/>
  <c r="Q49" i="13" s="1"/>
  <c r="G51" i="13"/>
  <c r="F51" i="13" s="1"/>
  <c r="P51" i="13" s="1"/>
  <c r="Q51" i="13" s="1"/>
  <c r="G52" i="13"/>
  <c r="F52" i="13" s="1"/>
  <c r="P52" i="13" s="1"/>
  <c r="Q52" i="13" s="1"/>
  <c r="G56" i="13"/>
  <c r="F56" i="13" s="1"/>
  <c r="P56" i="13" s="1"/>
  <c r="Q56" i="13" s="1"/>
  <c r="G57" i="13"/>
  <c r="G59" i="13"/>
  <c r="F59" i="13" s="1"/>
  <c r="P59" i="13" s="1"/>
  <c r="Q59" i="13" s="1"/>
  <c r="G60" i="13"/>
  <c r="F60" i="13" s="1"/>
  <c r="P60" i="13" s="1"/>
  <c r="Q60" i="13" s="1"/>
  <c r="G62" i="13"/>
  <c r="F62" i="13" s="1"/>
  <c r="P62" i="13" s="1"/>
  <c r="Q62" i="13" s="1"/>
  <c r="G63" i="13"/>
  <c r="F63" i="13" s="1"/>
  <c r="P63" i="13" s="1"/>
  <c r="Q63" i="13" s="1"/>
  <c r="G65" i="13"/>
  <c r="F65" i="13" s="1"/>
  <c r="P65" i="13" s="1"/>
  <c r="Q65" i="13" s="1"/>
  <c r="G66" i="13"/>
  <c r="F66" i="13" s="1"/>
  <c r="P66" i="13" s="1"/>
  <c r="Q66" i="13" s="1"/>
  <c r="G68" i="13"/>
  <c r="F68" i="13" s="1"/>
  <c r="P68" i="13" s="1"/>
  <c r="Q68" i="13" s="1"/>
  <c r="G69" i="13"/>
  <c r="F69" i="13" s="1"/>
  <c r="P69" i="13" s="1"/>
  <c r="Q69" i="13" s="1"/>
  <c r="G71" i="13"/>
  <c r="F71" i="13" s="1"/>
  <c r="P71" i="13" s="1"/>
  <c r="Q71" i="13" s="1"/>
  <c r="G72" i="13"/>
  <c r="F72" i="13" s="1"/>
  <c r="P72" i="13" s="1"/>
  <c r="Q72" i="13" s="1"/>
  <c r="G81" i="13"/>
  <c r="F81" i="13" s="1"/>
  <c r="P81" i="13" s="1"/>
  <c r="Q81" i="13" s="1"/>
  <c r="G82" i="13"/>
  <c r="G86" i="13"/>
  <c r="G91" i="13"/>
  <c r="F91" i="13" s="1"/>
  <c r="P91" i="13" s="1"/>
  <c r="Q91" i="13" s="1"/>
  <c r="G96" i="13"/>
  <c r="F96" i="13" s="1"/>
  <c r="P96" i="13" s="1"/>
  <c r="Q96" i="13" s="1"/>
  <c r="G101" i="13"/>
  <c r="G102" i="13"/>
  <c r="F102" i="13" s="1"/>
  <c r="P102" i="13" s="1"/>
  <c r="Q102" i="13" s="1"/>
  <c r="G109" i="13"/>
  <c r="G110" i="13"/>
  <c r="F110" i="13" s="1"/>
  <c r="P110" i="13" s="1"/>
  <c r="Q110" i="13" s="1"/>
  <c r="G114" i="13"/>
  <c r="F114" i="13" s="1"/>
  <c r="P114" i="13" s="1"/>
  <c r="Q114" i="13" s="1"/>
  <c r="G116" i="13"/>
  <c r="F116" i="13" s="1"/>
  <c r="P116" i="13" s="1"/>
  <c r="Q116" i="13" s="1"/>
  <c r="G120" i="13"/>
  <c r="F120" i="13" s="1"/>
  <c r="P120" i="13" s="1"/>
  <c r="Q120" i="13" s="1"/>
  <c r="G121" i="13"/>
  <c r="F121" i="13" s="1"/>
  <c r="P121" i="13" s="1"/>
  <c r="Q121" i="13" s="1"/>
  <c r="G126" i="13"/>
  <c r="G127" i="13"/>
  <c r="F127" i="13" s="1"/>
  <c r="P127" i="13" s="1"/>
  <c r="Q127" i="13" s="1"/>
  <c r="G131" i="13"/>
  <c r="F131" i="13" s="1"/>
  <c r="P131" i="13" s="1"/>
  <c r="Q131" i="13" s="1"/>
  <c r="G132" i="13"/>
  <c r="F132" i="13" s="1"/>
  <c r="P132" i="13" s="1"/>
  <c r="Q132" i="13" s="1"/>
  <c r="G142" i="13"/>
  <c r="F142" i="13" s="1"/>
  <c r="P142" i="13" s="1"/>
  <c r="Q142" i="13" s="1"/>
  <c r="G143" i="13"/>
  <c r="F143" i="13" s="1"/>
  <c r="P143" i="13" s="1"/>
  <c r="Q143" i="13" s="1"/>
  <c r="G149" i="13"/>
  <c r="F149" i="13" s="1"/>
  <c r="P149" i="13" s="1"/>
  <c r="Q149" i="13" s="1"/>
  <c r="G150" i="13"/>
  <c r="F150" i="13" s="1"/>
  <c r="P150" i="13" s="1"/>
  <c r="Q150" i="13" s="1"/>
  <c r="G155" i="13"/>
  <c r="F155" i="13" s="1"/>
  <c r="P155" i="13" s="1"/>
  <c r="Q155" i="13" s="1"/>
  <c r="G156" i="13"/>
  <c r="F156" i="13" s="1"/>
  <c r="P156" i="13" s="1"/>
  <c r="Q156" i="13" s="1"/>
  <c r="G162" i="13"/>
  <c r="F162" i="13" s="1"/>
  <c r="P162" i="13" s="1"/>
  <c r="Q162" i="13" s="1"/>
  <c r="G165" i="13"/>
  <c r="G169" i="13"/>
  <c r="G170" i="13"/>
  <c r="F170" i="13" s="1"/>
  <c r="P170" i="13" s="1"/>
  <c r="Q170" i="13" s="1"/>
  <c r="G178" i="13"/>
  <c r="F178" i="13" s="1"/>
  <c r="P178" i="13" s="1"/>
  <c r="Q178" i="13" s="1"/>
  <c r="G181" i="13"/>
  <c r="F181" i="13" s="1"/>
  <c r="P181" i="13" s="1"/>
  <c r="Q181" i="13" s="1"/>
  <c r="G185" i="13"/>
  <c r="G188" i="13"/>
  <c r="F188" i="13" s="1"/>
  <c r="P188" i="13" s="1"/>
  <c r="Q188" i="13" s="1"/>
  <c r="G189" i="13"/>
  <c r="G194" i="13"/>
  <c r="G197" i="13"/>
  <c r="F197" i="13" s="1"/>
  <c r="P197" i="13" s="1"/>
  <c r="Q197" i="13" s="1"/>
  <c r="G199" i="13"/>
  <c r="F199" i="13" s="1"/>
  <c r="P199" i="13" s="1"/>
  <c r="Q199" i="13" s="1"/>
  <c r="G202" i="13"/>
  <c r="F202" i="13" s="1"/>
  <c r="P202" i="13" s="1"/>
  <c r="Q202" i="13" s="1"/>
  <c r="G209" i="13"/>
  <c r="F209" i="13" s="1"/>
  <c r="P209" i="13" s="1"/>
  <c r="Q209" i="13" s="1"/>
  <c r="G213" i="13"/>
  <c r="G214" i="13"/>
  <c r="F214" i="13" s="1"/>
  <c r="P214" i="13" s="1"/>
  <c r="Q214" i="13" s="1"/>
  <c r="G223" i="13"/>
  <c r="F223" i="13" s="1"/>
  <c r="P223" i="13" s="1"/>
  <c r="Q223" i="13" s="1"/>
  <c r="G224" i="13"/>
  <c r="F224" i="13" s="1"/>
  <c r="P224" i="13" s="1"/>
  <c r="Q224" i="13" s="1"/>
  <c r="G229" i="13"/>
  <c r="F229" i="13" s="1"/>
  <c r="P229" i="13" s="1"/>
  <c r="Q229" i="13" s="1"/>
  <c r="G233" i="13"/>
  <c r="F233" i="13" s="1"/>
  <c r="P233" i="13" s="1"/>
  <c r="Q233" i="13" s="1"/>
  <c r="G235" i="13"/>
  <c r="F235" i="13" s="1"/>
  <c r="P235" i="13" s="1"/>
  <c r="Q235" i="13" s="1"/>
  <c r="G242" i="13"/>
  <c r="F242" i="13" s="1"/>
  <c r="P242" i="13" s="1"/>
  <c r="Q242" i="13" s="1"/>
  <c r="G244" i="13"/>
  <c r="F244" i="13" s="1"/>
  <c r="P244" i="13" s="1"/>
  <c r="Q244" i="13" s="1"/>
  <c r="G246" i="13"/>
  <c r="F246" i="13" s="1"/>
  <c r="P246" i="13" s="1"/>
  <c r="Q246" i="13" s="1"/>
  <c r="G252" i="13"/>
  <c r="F252" i="13" s="1"/>
  <c r="P252" i="13" s="1"/>
  <c r="Q252" i="13" s="1"/>
  <c r="G254" i="13"/>
  <c r="G261" i="13"/>
  <c r="F261" i="13" s="1"/>
  <c r="P261" i="13" s="1"/>
  <c r="Q261" i="13" s="1"/>
  <c r="G268" i="13"/>
  <c r="F268" i="13" s="1"/>
  <c r="P268" i="13" s="1"/>
  <c r="Q268" i="13" s="1"/>
  <c r="G270" i="13"/>
  <c r="F270" i="13" s="1"/>
  <c r="P270" i="13" s="1"/>
  <c r="Q270" i="13" s="1"/>
  <c r="G271" i="13"/>
  <c r="F271" i="13" s="1"/>
  <c r="P271" i="13" s="1"/>
  <c r="Q271" i="13" s="1"/>
  <c r="G276" i="13"/>
  <c r="F276" i="13" s="1"/>
  <c r="P276" i="13" s="1"/>
  <c r="Q276" i="13" s="1"/>
  <c r="G279" i="13"/>
  <c r="F279" i="13" s="1"/>
  <c r="P279" i="13" s="1"/>
  <c r="Q279" i="13" s="1"/>
  <c r="G281" i="13"/>
  <c r="G284" i="13"/>
  <c r="F284" i="13" s="1"/>
  <c r="P284" i="13" s="1"/>
  <c r="Q284" i="13" s="1"/>
  <c r="G286" i="13"/>
  <c r="F286" i="13" s="1"/>
  <c r="P286" i="13" s="1"/>
  <c r="Q286" i="13" s="1"/>
  <c r="F2" i="13"/>
  <c r="P2" i="13" s="1"/>
  <c r="Q2" i="13" s="1"/>
  <c r="F29" i="13"/>
  <c r="P29" i="13" s="1"/>
  <c r="Q29" i="13" s="1"/>
  <c r="F42" i="13"/>
  <c r="P42" i="13" s="1"/>
  <c r="Q42" i="13" s="1"/>
  <c r="F57" i="13"/>
  <c r="P57" i="13" s="1"/>
  <c r="Q57" i="13" s="1"/>
  <c r="F82" i="13"/>
  <c r="P82" i="13" s="1"/>
  <c r="Q82" i="13" s="1"/>
  <c r="F86" i="13"/>
  <c r="P86" i="13" s="1"/>
  <c r="Q86" i="13" s="1"/>
  <c r="F101" i="13"/>
  <c r="P101" i="13" s="1"/>
  <c r="Q101" i="13" s="1"/>
  <c r="F109" i="13"/>
  <c r="P109" i="13" s="1"/>
  <c r="Q109" i="13" s="1"/>
  <c r="F126" i="13"/>
  <c r="P126" i="13" s="1"/>
  <c r="Q126" i="13" s="1"/>
  <c r="F165" i="13"/>
  <c r="P165" i="13" s="1"/>
  <c r="Q165" i="13" s="1"/>
  <c r="F169" i="13"/>
  <c r="P169" i="13" s="1"/>
  <c r="Q169" i="13" s="1"/>
  <c r="F185" i="13"/>
  <c r="P185" i="13" s="1"/>
  <c r="Q185" i="13" s="1"/>
  <c r="F189" i="13"/>
  <c r="P189" i="13" s="1"/>
  <c r="Q189" i="13" s="1"/>
  <c r="F194" i="13"/>
  <c r="P194" i="13" s="1"/>
  <c r="Q194" i="13" s="1"/>
  <c r="F213" i="13"/>
  <c r="P213" i="13" s="1"/>
  <c r="Q213" i="13" s="1"/>
  <c r="F254" i="13"/>
  <c r="P254" i="13" s="1"/>
  <c r="Q254" i="13" s="1"/>
  <c r="F281" i="13"/>
  <c r="P281" i="13" s="1"/>
  <c r="Q281" i="13" s="1"/>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I304" i="2"/>
  <c r="M207" i="13" s="1"/>
  <c r="O304" i="2"/>
  <c r="P304" i="2"/>
  <c r="Q304" i="2"/>
  <c r="S304" i="2"/>
  <c r="T304" i="2"/>
  <c r="U304" i="2"/>
  <c r="I303" i="2"/>
  <c r="M203" i="13" s="1"/>
  <c r="O303" i="2"/>
  <c r="P303" i="2"/>
  <c r="Q303" i="2"/>
  <c r="S303" i="2"/>
  <c r="T303" i="2"/>
  <c r="U303" i="2"/>
  <c r="I302" i="2"/>
  <c r="M196" i="13" s="1"/>
  <c r="O302" i="2"/>
  <c r="P302" i="2"/>
  <c r="Q302" i="2"/>
  <c r="S302" i="2"/>
  <c r="T302" i="2"/>
  <c r="U302" i="2"/>
  <c r="I301" i="2"/>
  <c r="M55" i="13" s="1"/>
  <c r="O301" i="2"/>
  <c r="P301" i="2"/>
  <c r="Q301" i="2"/>
  <c r="S301" i="2"/>
  <c r="T301" i="2"/>
  <c r="U301" i="2"/>
  <c r="I300" i="2"/>
  <c r="M206" i="13" s="1"/>
  <c r="O300" i="2"/>
  <c r="P300" i="2"/>
  <c r="Q300" i="2"/>
  <c r="S300" i="2"/>
  <c r="T300" i="2"/>
  <c r="U300" i="2"/>
  <c r="I299" i="2"/>
  <c r="M272" i="13" s="1"/>
  <c r="O299" i="2"/>
  <c r="P299" i="2"/>
  <c r="Q299" i="2"/>
  <c r="S299" i="2"/>
  <c r="T299" i="2"/>
  <c r="U299" i="2"/>
  <c r="I298" i="2"/>
  <c r="M208" i="13" s="1"/>
  <c r="O298" i="2"/>
  <c r="P298" i="2"/>
  <c r="Q298" i="2"/>
  <c r="S298" i="2"/>
  <c r="T298" i="2"/>
  <c r="U298" i="2"/>
  <c r="I297" i="2"/>
  <c r="M278" i="13" s="1"/>
  <c r="O297" i="2"/>
  <c r="P297" i="2"/>
  <c r="Q297" i="2"/>
  <c r="S297" i="2"/>
  <c r="T297" i="2"/>
  <c r="U297" i="2"/>
  <c r="I296" i="2"/>
  <c r="M277" i="13" s="1"/>
  <c r="O296" i="2"/>
  <c r="P296" i="2"/>
  <c r="Q296" i="2"/>
  <c r="S296" i="2"/>
  <c r="T296" i="2"/>
  <c r="U296" i="2"/>
  <c r="I295" i="2"/>
  <c r="M280" i="13" s="1"/>
  <c r="O295" i="2"/>
  <c r="P295" i="2"/>
  <c r="Q295" i="2"/>
  <c r="S295" i="2"/>
  <c r="T295" i="2"/>
  <c r="U295" i="2"/>
  <c r="I294" i="2"/>
  <c r="M283" i="13" s="1"/>
  <c r="O294" i="2"/>
  <c r="P294" i="2"/>
  <c r="Q294" i="2"/>
  <c r="S294" i="2"/>
  <c r="T294" i="2"/>
  <c r="U294" i="2"/>
  <c r="I293" i="2"/>
  <c r="M285" i="13" s="1"/>
  <c r="O293" i="2"/>
  <c r="P293" i="2"/>
  <c r="Q293" i="2"/>
  <c r="S293" i="2"/>
  <c r="T293" i="2"/>
  <c r="U293" i="2"/>
  <c r="I292" i="2"/>
  <c r="M282" i="13" s="1"/>
  <c r="O292" i="2"/>
  <c r="P292" i="2"/>
  <c r="Q292" i="2"/>
  <c r="S292" i="2"/>
  <c r="T292" i="2"/>
  <c r="U292" i="2"/>
  <c r="I291" i="2"/>
  <c r="M273" i="13" s="1"/>
  <c r="O291" i="2"/>
  <c r="P291" i="2"/>
  <c r="Q291" i="2"/>
  <c r="S291" i="2"/>
  <c r="T291" i="2"/>
  <c r="U291" i="2"/>
  <c r="I290" i="2"/>
  <c r="M274" i="13" s="1"/>
  <c r="O290" i="2"/>
  <c r="P290" i="2"/>
  <c r="Q290" i="2"/>
  <c r="S290" i="2"/>
  <c r="T290" i="2"/>
  <c r="U290" i="2"/>
  <c r="I289" i="2"/>
  <c r="M275" i="13" s="1"/>
  <c r="O289" i="2"/>
  <c r="P289" i="2"/>
  <c r="Q289" i="2"/>
  <c r="S289" i="2"/>
  <c r="T289" i="2"/>
  <c r="U289" i="2"/>
  <c r="I288" i="2"/>
  <c r="M287" i="13" s="1"/>
  <c r="O288" i="2"/>
  <c r="P288" i="2"/>
  <c r="Q288" i="2"/>
  <c r="S288" i="2"/>
  <c r="T288" i="2"/>
  <c r="U288" i="2"/>
  <c r="I287" i="2"/>
  <c r="M80" i="13" s="1"/>
  <c r="O287" i="2"/>
  <c r="P287" i="2"/>
  <c r="Q287" i="2"/>
  <c r="S287" i="2"/>
  <c r="T287" i="2"/>
  <c r="U287" i="2"/>
  <c r="I286" i="2"/>
  <c r="M193" i="13" s="1"/>
  <c r="O286" i="2"/>
  <c r="P286" i="2"/>
  <c r="Q286" i="2"/>
  <c r="S286" i="2"/>
  <c r="T286" i="2"/>
  <c r="U286" i="2"/>
  <c r="I285" i="2"/>
  <c r="M200" i="13" s="1"/>
  <c r="O285" i="2"/>
  <c r="P285" i="2"/>
  <c r="Q285" i="2"/>
  <c r="S285" i="2"/>
  <c r="T285" i="2"/>
  <c r="U285" i="2"/>
  <c r="I284" i="2"/>
  <c r="M195" i="13" s="1"/>
  <c r="O284" i="2"/>
  <c r="P284" i="2"/>
  <c r="Q284" i="2"/>
  <c r="S284" i="2"/>
  <c r="T284" i="2"/>
  <c r="U284" i="2"/>
  <c r="I283" i="2"/>
  <c r="M198" i="13" s="1"/>
  <c r="O283" i="2"/>
  <c r="P283" i="2"/>
  <c r="Q283" i="2"/>
  <c r="S283" i="2"/>
  <c r="T283" i="2"/>
  <c r="U283" i="2"/>
  <c r="I282" i="2"/>
  <c r="M201" i="13" s="1"/>
  <c r="O282" i="2"/>
  <c r="P282" i="2"/>
  <c r="Q282" i="2"/>
  <c r="S282" i="2"/>
  <c r="T282" i="2"/>
  <c r="U282" i="2"/>
  <c r="I281" i="2"/>
  <c r="M192" i="13" s="1"/>
  <c r="O281" i="2"/>
  <c r="P281" i="2"/>
  <c r="Q281" i="2"/>
  <c r="S281" i="2"/>
  <c r="T281" i="2"/>
  <c r="U281" i="2"/>
  <c r="I280" i="2"/>
  <c r="M191" i="13" s="1"/>
  <c r="O280" i="2"/>
  <c r="P280" i="2"/>
  <c r="Q280" i="2"/>
  <c r="S280" i="2"/>
  <c r="T280" i="2"/>
  <c r="U280" i="2"/>
  <c r="I279" i="2"/>
  <c r="M133" i="13" s="1"/>
  <c r="O279" i="2"/>
  <c r="P279" i="2"/>
  <c r="Q279" i="2"/>
  <c r="S279" i="2"/>
  <c r="T279" i="2"/>
  <c r="U279" i="2"/>
  <c r="I278" i="2"/>
  <c r="M4" i="13" s="1"/>
  <c r="O278" i="2"/>
  <c r="P278" i="2"/>
  <c r="Q278" i="2"/>
  <c r="S278" i="2"/>
  <c r="T278" i="2"/>
  <c r="U278" i="2"/>
  <c r="I277" i="2"/>
  <c r="M204" i="13" s="1"/>
  <c r="O277" i="2"/>
  <c r="P277" i="2"/>
  <c r="Q277" i="2"/>
  <c r="S277" i="2"/>
  <c r="T277" i="2"/>
  <c r="U277" i="2"/>
  <c r="I276" i="2"/>
  <c r="M205" i="13" s="1"/>
  <c r="O276" i="2"/>
  <c r="P276" i="2"/>
  <c r="Q276" i="2"/>
  <c r="S276" i="2"/>
  <c r="T276" i="2"/>
  <c r="U276" i="2"/>
  <c r="I275" i="2"/>
  <c r="M190" i="13" s="1"/>
  <c r="O275" i="2"/>
  <c r="P275" i="2"/>
  <c r="Q275" i="2"/>
  <c r="S275" i="2"/>
  <c r="T275" i="2"/>
  <c r="U275" i="2"/>
  <c r="I274" i="2"/>
  <c r="M78" i="13" s="1"/>
  <c r="O274" i="2"/>
  <c r="P274" i="2"/>
  <c r="Q274" i="2"/>
  <c r="S274" i="2"/>
  <c r="T274" i="2"/>
  <c r="U274" i="2"/>
  <c r="I273" i="2"/>
  <c r="M79" i="13" s="1"/>
  <c r="O273" i="2"/>
  <c r="P273" i="2"/>
  <c r="Q273" i="2"/>
  <c r="S273" i="2"/>
  <c r="T273" i="2"/>
  <c r="U273" i="2"/>
  <c r="I272" i="2"/>
  <c r="M77" i="13" s="1"/>
  <c r="O272" i="2"/>
  <c r="P272" i="2"/>
  <c r="Q272" i="2"/>
  <c r="S272" i="2"/>
  <c r="T272" i="2"/>
  <c r="U272" i="2"/>
  <c r="I271" i="2"/>
  <c r="M153" i="13" s="1"/>
  <c r="O271" i="2"/>
  <c r="P271" i="2"/>
  <c r="Q271" i="2"/>
  <c r="S271" i="2"/>
  <c r="T271" i="2"/>
  <c r="U271" i="2"/>
  <c r="I270" i="2"/>
  <c r="M154" i="13" s="1"/>
  <c r="O270" i="2"/>
  <c r="P270" i="2"/>
  <c r="Q270" i="2"/>
  <c r="S270" i="2"/>
  <c r="T270" i="2"/>
  <c r="U270" i="2"/>
  <c r="I269" i="2"/>
  <c r="M151" i="13" s="1"/>
  <c r="O269" i="2"/>
  <c r="P269" i="2"/>
  <c r="Q269" i="2"/>
  <c r="S269" i="2"/>
  <c r="T269" i="2"/>
  <c r="U269" i="2"/>
  <c r="I268" i="2"/>
  <c r="M44" i="13" s="1"/>
  <c r="O268" i="2"/>
  <c r="P268" i="2"/>
  <c r="Q268" i="2"/>
  <c r="S268" i="2"/>
  <c r="T268" i="2"/>
  <c r="U268" i="2"/>
  <c r="I267" i="2"/>
  <c r="M50" i="13" s="1"/>
  <c r="O267" i="2"/>
  <c r="P267" i="2"/>
  <c r="Q267" i="2"/>
  <c r="S267" i="2"/>
  <c r="T267" i="2"/>
  <c r="U267" i="2"/>
  <c r="I266" i="2"/>
  <c r="M47" i="13" s="1"/>
  <c r="O266" i="2"/>
  <c r="P266" i="2"/>
  <c r="Q266" i="2"/>
  <c r="S266" i="2"/>
  <c r="T266" i="2"/>
  <c r="U266" i="2"/>
  <c r="I265" i="2"/>
  <c r="M108" i="13" s="1"/>
  <c r="O265" i="2"/>
  <c r="P265" i="2"/>
  <c r="Q265" i="2"/>
  <c r="S265" i="2"/>
  <c r="T265" i="2"/>
  <c r="U265" i="2"/>
  <c r="I264" i="2"/>
  <c r="M64" i="13" s="1"/>
  <c r="O264" i="2"/>
  <c r="P264" i="2"/>
  <c r="Q264" i="2"/>
  <c r="S264" i="2"/>
  <c r="T264" i="2"/>
  <c r="U264" i="2"/>
  <c r="I263" i="2"/>
  <c r="M73" i="13" s="1"/>
  <c r="O263" i="2"/>
  <c r="P263" i="2"/>
  <c r="Q263" i="2"/>
  <c r="S263" i="2"/>
  <c r="T263" i="2"/>
  <c r="U263" i="2"/>
  <c r="I262" i="2"/>
  <c r="M74" i="13" s="1"/>
  <c r="O262" i="2"/>
  <c r="P262" i="2"/>
  <c r="Q262" i="2"/>
  <c r="S262" i="2"/>
  <c r="T262" i="2"/>
  <c r="U262" i="2"/>
  <c r="I261" i="2"/>
  <c r="M76" i="13" s="1"/>
  <c r="O261" i="2"/>
  <c r="P261" i="2"/>
  <c r="Q261" i="2"/>
  <c r="S261" i="2"/>
  <c r="T261" i="2"/>
  <c r="U261" i="2"/>
  <c r="I260" i="2"/>
  <c r="M14" i="13" s="1"/>
  <c r="O260" i="2"/>
  <c r="P260" i="2"/>
  <c r="Q260" i="2"/>
  <c r="S260" i="2"/>
  <c r="T260" i="2"/>
  <c r="U260" i="2"/>
  <c r="I259" i="2"/>
  <c r="M75" i="13" s="1"/>
  <c r="O259" i="2"/>
  <c r="P259" i="2"/>
  <c r="Q259" i="2"/>
  <c r="S259" i="2"/>
  <c r="T259" i="2"/>
  <c r="U259" i="2"/>
  <c r="I258" i="2"/>
  <c r="M58" i="13" s="1"/>
  <c r="O258" i="2"/>
  <c r="P258" i="2"/>
  <c r="Q258" i="2"/>
  <c r="S258" i="2"/>
  <c r="T258" i="2"/>
  <c r="U258" i="2"/>
  <c r="I257" i="2"/>
  <c r="M61" i="13" s="1"/>
  <c r="O257" i="2"/>
  <c r="P257" i="2"/>
  <c r="Q257" i="2"/>
  <c r="S257" i="2"/>
  <c r="T257" i="2"/>
  <c r="U257" i="2"/>
  <c r="I256" i="2"/>
  <c r="M23" i="13" s="1"/>
  <c r="O256" i="2"/>
  <c r="P256" i="2"/>
  <c r="Q256" i="2"/>
  <c r="S256" i="2"/>
  <c r="T256" i="2"/>
  <c r="U256" i="2"/>
  <c r="I255" i="2"/>
  <c r="M11" i="13" s="1"/>
  <c r="O255" i="2"/>
  <c r="P255" i="2"/>
  <c r="Q255" i="2"/>
  <c r="S255" i="2"/>
  <c r="T255" i="2"/>
  <c r="U255" i="2"/>
  <c r="I254" i="2"/>
  <c r="M24" i="13" s="1"/>
  <c r="O254" i="2"/>
  <c r="P254" i="2"/>
  <c r="Q254" i="2"/>
  <c r="S254" i="2"/>
  <c r="T254" i="2"/>
  <c r="U254" i="2"/>
  <c r="I253" i="2"/>
  <c r="M10" i="13" s="1"/>
  <c r="O253" i="2"/>
  <c r="P253" i="2"/>
  <c r="Q253" i="2"/>
  <c r="S253" i="2"/>
  <c r="T253" i="2"/>
  <c r="U253" i="2"/>
  <c r="I252" i="2"/>
  <c r="M90" i="13" s="1"/>
  <c r="O252" i="2"/>
  <c r="P252" i="2"/>
  <c r="Q252" i="2"/>
  <c r="S252" i="2"/>
  <c r="T252" i="2"/>
  <c r="U252" i="2"/>
  <c r="I251" i="2"/>
  <c r="M89" i="13" s="1"/>
  <c r="O251" i="2"/>
  <c r="P251" i="2"/>
  <c r="Q251" i="2"/>
  <c r="S251" i="2"/>
  <c r="T251" i="2"/>
  <c r="U251" i="2"/>
  <c r="I250" i="2"/>
  <c r="M15" i="13" s="1"/>
  <c r="O250" i="2"/>
  <c r="P250" i="2"/>
  <c r="Q250" i="2"/>
  <c r="S250" i="2"/>
  <c r="T250" i="2"/>
  <c r="U250" i="2"/>
  <c r="I249" i="2"/>
  <c r="M88" i="13" s="1"/>
  <c r="O249" i="2"/>
  <c r="P249" i="2"/>
  <c r="Q249" i="2"/>
  <c r="S249" i="2"/>
  <c r="T249" i="2"/>
  <c r="U249" i="2"/>
  <c r="I248" i="2"/>
  <c r="M92" i="13" s="1"/>
  <c r="O248" i="2"/>
  <c r="P248" i="2"/>
  <c r="Q248" i="2"/>
  <c r="S248" i="2"/>
  <c r="T248" i="2"/>
  <c r="U248" i="2"/>
  <c r="I247" i="2"/>
  <c r="M93" i="13" s="1"/>
  <c r="O247" i="2"/>
  <c r="P247" i="2"/>
  <c r="Q247" i="2"/>
  <c r="S247" i="2"/>
  <c r="T247" i="2"/>
  <c r="U247" i="2"/>
  <c r="I246" i="2"/>
  <c r="M94" i="13" s="1"/>
  <c r="O246" i="2"/>
  <c r="P246" i="2"/>
  <c r="Q246" i="2"/>
  <c r="S246" i="2"/>
  <c r="T246" i="2"/>
  <c r="U246" i="2"/>
  <c r="I245" i="2"/>
  <c r="M138" i="13" s="1"/>
  <c r="O245" i="2"/>
  <c r="P245" i="2"/>
  <c r="Q245" i="2"/>
  <c r="S245" i="2"/>
  <c r="T245" i="2"/>
  <c r="U245" i="2"/>
  <c r="I244" i="2"/>
  <c r="M95" i="13" s="1"/>
  <c r="O244" i="2"/>
  <c r="P244" i="2"/>
  <c r="Q244" i="2"/>
  <c r="S244" i="2"/>
  <c r="T244" i="2"/>
  <c r="U244" i="2"/>
  <c r="I243" i="2"/>
  <c r="M100" i="13" s="1"/>
  <c r="O243" i="2"/>
  <c r="P243" i="2"/>
  <c r="Q243" i="2"/>
  <c r="S243" i="2"/>
  <c r="T243" i="2"/>
  <c r="U243" i="2"/>
  <c r="I242" i="2"/>
  <c r="M98" i="13" s="1"/>
  <c r="O242" i="2"/>
  <c r="P242" i="2"/>
  <c r="Q242" i="2"/>
  <c r="S242" i="2"/>
  <c r="T242" i="2"/>
  <c r="U242" i="2"/>
  <c r="I241" i="2"/>
  <c r="M99" i="13" s="1"/>
  <c r="O241" i="2"/>
  <c r="P241" i="2"/>
  <c r="Q241" i="2"/>
  <c r="S241" i="2"/>
  <c r="T241" i="2"/>
  <c r="U241" i="2"/>
  <c r="I240" i="2"/>
  <c r="M125" i="13" s="1"/>
  <c r="O240" i="2"/>
  <c r="P240" i="2"/>
  <c r="Q240" i="2"/>
  <c r="S240" i="2"/>
  <c r="T240" i="2"/>
  <c r="U240" i="2"/>
  <c r="I239" i="2"/>
  <c r="M122" i="13" s="1"/>
  <c r="O239" i="2"/>
  <c r="P239" i="2"/>
  <c r="Q239" i="2"/>
  <c r="S239" i="2"/>
  <c r="T239" i="2"/>
  <c r="U239" i="2"/>
  <c r="I238" i="2"/>
  <c r="M117" i="13" s="1"/>
  <c r="O238" i="2"/>
  <c r="P238" i="2"/>
  <c r="Q238" i="2"/>
  <c r="S238" i="2"/>
  <c r="T238" i="2"/>
  <c r="U238" i="2"/>
  <c r="I237" i="2"/>
  <c r="M123" i="13" s="1"/>
  <c r="O237" i="2"/>
  <c r="P237" i="2"/>
  <c r="Q237" i="2"/>
  <c r="S237" i="2"/>
  <c r="T237" i="2"/>
  <c r="U237" i="2"/>
  <c r="I236" i="2"/>
  <c r="M128" i="13" s="1"/>
  <c r="O236" i="2"/>
  <c r="P236" i="2"/>
  <c r="Q236" i="2"/>
  <c r="S236" i="2"/>
  <c r="T236" i="2"/>
  <c r="U236" i="2"/>
  <c r="I235" i="2"/>
  <c r="M124" i="13" s="1"/>
  <c r="O235" i="2"/>
  <c r="P235" i="2"/>
  <c r="Q235" i="2"/>
  <c r="S235" i="2"/>
  <c r="T235" i="2"/>
  <c r="U235" i="2"/>
  <c r="I234" i="2"/>
  <c r="M107" i="13" s="1"/>
  <c r="O234" i="2"/>
  <c r="P234" i="2"/>
  <c r="Q234" i="2"/>
  <c r="S234" i="2"/>
  <c r="T234" i="2"/>
  <c r="U234" i="2"/>
  <c r="I233" i="2"/>
  <c r="M262" i="13" s="1"/>
  <c r="O233" i="2"/>
  <c r="P233" i="2"/>
  <c r="Q233" i="2"/>
  <c r="S233" i="2"/>
  <c r="T233" i="2"/>
  <c r="U233" i="2"/>
  <c r="I232" i="2"/>
  <c r="M266" i="13" s="1"/>
  <c r="O232" i="2"/>
  <c r="P232" i="2"/>
  <c r="Q232" i="2"/>
  <c r="S232" i="2"/>
  <c r="T232" i="2"/>
  <c r="U232" i="2"/>
  <c r="I231" i="2"/>
  <c r="M97" i="13" s="1"/>
  <c r="O231" i="2"/>
  <c r="P231" i="2"/>
  <c r="Q231" i="2"/>
  <c r="S231" i="2"/>
  <c r="T231" i="2"/>
  <c r="U231" i="2"/>
  <c r="I230" i="2"/>
  <c r="M103" i="13" s="1"/>
  <c r="O230" i="2"/>
  <c r="P230" i="2"/>
  <c r="Q230" i="2"/>
  <c r="S230" i="2"/>
  <c r="T230" i="2"/>
  <c r="U230" i="2"/>
  <c r="I229" i="2"/>
  <c r="M137" i="13" s="1"/>
  <c r="O229" i="2"/>
  <c r="P229" i="2"/>
  <c r="Q229" i="2"/>
  <c r="S229" i="2"/>
  <c r="T229" i="2"/>
  <c r="U229" i="2"/>
  <c r="I228" i="2"/>
  <c r="M105" i="13" s="1"/>
  <c r="O228" i="2"/>
  <c r="P228" i="2"/>
  <c r="Q228" i="2"/>
  <c r="S228" i="2"/>
  <c r="T228" i="2"/>
  <c r="U228" i="2"/>
  <c r="I227" i="2"/>
  <c r="M106" i="13" s="1"/>
  <c r="O227" i="2"/>
  <c r="P227" i="2"/>
  <c r="Q227" i="2"/>
  <c r="S227" i="2"/>
  <c r="T227" i="2"/>
  <c r="U227" i="2"/>
  <c r="I226" i="2"/>
  <c r="M134" i="13" s="1"/>
  <c r="O226" i="2"/>
  <c r="P226" i="2"/>
  <c r="Q226" i="2"/>
  <c r="S226" i="2"/>
  <c r="T226" i="2"/>
  <c r="U226" i="2"/>
  <c r="I225" i="2"/>
  <c r="M104" i="13" s="1"/>
  <c r="O225" i="2"/>
  <c r="P225" i="2"/>
  <c r="Q225" i="2"/>
  <c r="S225" i="2"/>
  <c r="T225" i="2"/>
  <c r="U225" i="2"/>
  <c r="I224" i="2"/>
  <c r="M258" i="13" s="1"/>
  <c r="O224" i="2"/>
  <c r="P224" i="2"/>
  <c r="Q224" i="2"/>
  <c r="S224" i="2"/>
  <c r="T224" i="2"/>
  <c r="U224" i="2"/>
  <c r="I223" i="2"/>
  <c r="M136" i="13" s="1"/>
  <c r="O223" i="2"/>
  <c r="P223" i="2"/>
  <c r="Q223" i="2"/>
  <c r="S223" i="2"/>
  <c r="T223" i="2"/>
  <c r="U223" i="2"/>
  <c r="I222" i="2"/>
  <c r="M240" i="13" s="1"/>
  <c r="O222" i="2"/>
  <c r="P222" i="2"/>
  <c r="Q222" i="2"/>
  <c r="S222" i="2"/>
  <c r="T222" i="2"/>
  <c r="U222" i="2"/>
  <c r="I221" i="2"/>
  <c r="M239" i="13" s="1"/>
  <c r="O221" i="2"/>
  <c r="P221" i="2"/>
  <c r="Q221" i="2"/>
  <c r="S221" i="2"/>
  <c r="T221" i="2"/>
  <c r="U221" i="2"/>
  <c r="I220" i="2"/>
  <c r="M257" i="13" s="1"/>
  <c r="O220" i="2"/>
  <c r="P220" i="2"/>
  <c r="Q220" i="2"/>
  <c r="S220" i="2"/>
  <c r="T220" i="2"/>
  <c r="U220" i="2"/>
  <c r="I219" i="2"/>
  <c r="M241" i="13" s="1"/>
  <c r="O219" i="2"/>
  <c r="P219" i="2"/>
  <c r="Q219" i="2"/>
  <c r="S219" i="2"/>
  <c r="T219" i="2"/>
  <c r="U219" i="2"/>
  <c r="I218" i="2"/>
  <c r="M238" i="13" s="1"/>
  <c r="O218" i="2"/>
  <c r="P218" i="2"/>
  <c r="Q218" i="2"/>
  <c r="S218" i="2"/>
  <c r="T218" i="2"/>
  <c r="U218" i="2"/>
  <c r="I217" i="2"/>
  <c r="M17" i="13" s="1"/>
  <c r="O217" i="2"/>
  <c r="P217" i="2"/>
  <c r="Q217" i="2"/>
  <c r="S217" i="2"/>
  <c r="T217" i="2"/>
  <c r="U217" i="2"/>
  <c r="I216" i="2"/>
  <c r="M237" i="13" s="1"/>
  <c r="O216" i="2"/>
  <c r="P216" i="2"/>
  <c r="Q216" i="2"/>
  <c r="S216" i="2"/>
  <c r="T216" i="2"/>
  <c r="U216" i="2"/>
  <c r="I215" i="2"/>
  <c r="M236" i="13" s="1"/>
  <c r="O215" i="2"/>
  <c r="P215" i="2"/>
  <c r="Q215" i="2"/>
  <c r="S215" i="2"/>
  <c r="T215" i="2"/>
  <c r="U215" i="2"/>
  <c r="I214" i="2"/>
  <c r="M260" i="13" s="1"/>
  <c r="O214" i="2"/>
  <c r="P214" i="2"/>
  <c r="Q214" i="2"/>
  <c r="S214" i="2"/>
  <c r="T214" i="2"/>
  <c r="U214" i="2"/>
  <c r="I213" i="2"/>
  <c r="M256" i="13" s="1"/>
  <c r="O213" i="2"/>
  <c r="P213" i="2"/>
  <c r="Q213" i="2"/>
  <c r="S213" i="2"/>
  <c r="T213" i="2"/>
  <c r="U213" i="2"/>
  <c r="I212" i="2"/>
  <c r="M259" i="13" s="1"/>
  <c r="O212" i="2"/>
  <c r="P212" i="2"/>
  <c r="Q212" i="2"/>
  <c r="S212" i="2"/>
  <c r="T212" i="2"/>
  <c r="U212" i="2"/>
  <c r="I211" i="2"/>
  <c r="M255" i="13" s="1"/>
  <c r="O211" i="2"/>
  <c r="P211" i="2"/>
  <c r="Q211" i="2"/>
  <c r="S211" i="2"/>
  <c r="T211" i="2"/>
  <c r="U211" i="2"/>
  <c r="I210" i="2"/>
  <c r="M253" i="13" s="1"/>
  <c r="O210" i="2"/>
  <c r="P210" i="2"/>
  <c r="Q210" i="2"/>
  <c r="S210" i="2"/>
  <c r="T210" i="2"/>
  <c r="U210" i="2"/>
  <c r="I209" i="2"/>
  <c r="M232" i="13" s="1"/>
  <c r="O209" i="2"/>
  <c r="P209" i="2"/>
  <c r="Q209" i="2"/>
  <c r="S209" i="2"/>
  <c r="T209" i="2"/>
  <c r="U209" i="2"/>
  <c r="I208" i="2"/>
  <c r="M226" i="13" s="1"/>
  <c r="O208" i="2"/>
  <c r="P208" i="2"/>
  <c r="Q208" i="2"/>
  <c r="S208" i="2"/>
  <c r="T208" i="2"/>
  <c r="U208" i="2"/>
  <c r="I207" i="2"/>
  <c r="M225" i="13" s="1"/>
  <c r="O207" i="2"/>
  <c r="P207" i="2"/>
  <c r="Q207" i="2"/>
  <c r="S207" i="2"/>
  <c r="T207" i="2"/>
  <c r="U207" i="2"/>
  <c r="I206" i="2"/>
  <c r="M141" i="13" s="1"/>
  <c r="O206" i="2"/>
  <c r="P206" i="2"/>
  <c r="Q206" i="2"/>
  <c r="S206" i="2"/>
  <c r="T206" i="2"/>
  <c r="U206" i="2"/>
  <c r="I205" i="2"/>
  <c r="M230" i="13" s="1"/>
  <c r="O205" i="2"/>
  <c r="P205" i="2"/>
  <c r="Q205" i="2"/>
  <c r="S205" i="2"/>
  <c r="T205" i="2"/>
  <c r="U205" i="2"/>
  <c r="I204" i="2"/>
  <c r="M243" i="13" s="1"/>
  <c r="O204" i="2"/>
  <c r="P204" i="2"/>
  <c r="Q204" i="2"/>
  <c r="S204" i="2"/>
  <c r="T204" i="2"/>
  <c r="U204" i="2"/>
  <c r="I203" i="2"/>
  <c r="M54" i="13" s="1"/>
  <c r="O203" i="2"/>
  <c r="P203" i="2"/>
  <c r="Q203" i="2"/>
  <c r="S203" i="2"/>
  <c r="T203" i="2"/>
  <c r="U203" i="2"/>
  <c r="I202" i="2"/>
  <c r="M83" i="13" s="1"/>
  <c r="O202" i="2"/>
  <c r="P202" i="2"/>
  <c r="Q202" i="2"/>
  <c r="S202" i="2"/>
  <c r="T202" i="2"/>
  <c r="U202" i="2"/>
  <c r="I201" i="2"/>
  <c r="M16" i="13" s="1"/>
  <c r="O201" i="2"/>
  <c r="P201" i="2"/>
  <c r="Q201" i="2"/>
  <c r="S201" i="2"/>
  <c r="T201" i="2"/>
  <c r="U201" i="2"/>
  <c r="I200" i="2"/>
  <c r="M269" i="13" s="1"/>
  <c r="O200" i="2"/>
  <c r="P200" i="2"/>
  <c r="Q200" i="2"/>
  <c r="S200" i="2"/>
  <c r="T200" i="2"/>
  <c r="U200" i="2"/>
  <c r="I199" i="2"/>
  <c r="M245" i="13" s="1"/>
  <c r="O199" i="2"/>
  <c r="P199" i="2"/>
  <c r="Q199" i="2"/>
  <c r="S199" i="2"/>
  <c r="T199" i="2"/>
  <c r="U199" i="2"/>
  <c r="I198" i="2"/>
  <c r="M84" i="13" s="1"/>
  <c r="O198" i="2"/>
  <c r="P198" i="2"/>
  <c r="Q198" i="2"/>
  <c r="S198" i="2"/>
  <c r="T198" i="2"/>
  <c r="U198" i="2"/>
  <c r="I197" i="2"/>
  <c r="M53" i="13" s="1"/>
  <c r="O197" i="2"/>
  <c r="P197" i="2"/>
  <c r="Q197" i="2"/>
  <c r="S197" i="2"/>
  <c r="T197" i="2"/>
  <c r="U197" i="2"/>
  <c r="I196" i="2"/>
  <c r="M135" i="13" s="1"/>
  <c r="O196" i="2"/>
  <c r="P196" i="2"/>
  <c r="Q196" i="2"/>
  <c r="S196" i="2"/>
  <c r="T196" i="2"/>
  <c r="U196" i="2"/>
  <c r="I195" i="2"/>
  <c r="M85" i="13" s="1"/>
  <c r="O195" i="2"/>
  <c r="P195" i="2"/>
  <c r="Q195" i="2"/>
  <c r="S195" i="2"/>
  <c r="T195" i="2"/>
  <c r="U195" i="2"/>
  <c r="I194" i="2"/>
  <c r="M87" i="13" s="1"/>
  <c r="O194" i="2"/>
  <c r="P194" i="2"/>
  <c r="Q194" i="2"/>
  <c r="S194" i="2"/>
  <c r="T194" i="2"/>
  <c r="U194" i="2"/>
  <c r="I193" i="2"/>
  <c r="M265" i="13" s="1"/>
  <c r="O193" i="2"/>
  <c r="P193" i="2"/>
  <c r="Q193" i="2"/>
  <c r="S193" i="2"/>
  <c r="T193" i="2"/>
  <c r="U193" i="2"/>
  <c r="I192" i="2"/>
  <c r="M264" i="13" s="1"/>
  <c r="O192" i="2"/>
  <c r="P192" i="2"/>
  <c r="Q192" i="2"/>
  <c r="S192" i="2"/>
  <c r="T192" i="2"/>
  <c r="U192" i="2"/>
  <c r="I191" i="2"/>
  <c r="M263" i="13" s="1"/>
  <c r="O191" i="2"/>
  <c r="P191" i="2"/>
  <c r="Q191" i="2"/>
  <c r="S191" i="2"/>
  <c r="T191" i="2"/>
  <c r="U191" i="2"/>
  <c r="I190" i="2"/>
  <c r="O190" i="2"/>
  <c r="P190" i="2"/>
  <c r="Q190" i="2"/>
  <c r="S190" i="2"/>
  <c r="T190" i="2"/>
  <c r="U190" i="2"/>
  <c r="I189" i="2"/>
  <c r="O189" i="2"/>
  <c r="P189" i="2"/>
  <c r="Q189" i="2"/>
  <c r="S189" i="2"/>
  <c r="T189" i="2"/>
  <c r="U189" i="2"/>
  <c r="I188" i="2"/>
  <c r="O188" i="2"/>
  <c r="J45" i="13" s="1"/>
  <c r="P188" i="2"/>
  <c r="K45" i="13" s="1"/>
  <c r="Q188" i="2"/>
  <c r="S188" i="2"/>
  <c r="T188" i="2"/>
  <c r="U188" i="2"/>
  <c r="I187" i="2"/>
  <c r="O187" i="2"/>
  <c r="P187" i="2"/>
  <c r="Q187" i="2"/>
  <c r="S187" i="2"/>
  <c r="T187" i="2"/>
  <c r="U187" i="2"/>
  <c r="I186" i="2"/>
  <c r="O186" i="2"/>
  <c r="P186" i="2"/>
  <c r="Q186" i="2"/>
  <c r="S186" i="2"/>
  <c r="J286" i="13" s="1"/>
  <c r="T186" i="2"/>
  <c r="K286" i="13" s="1"/>
  <c r="U186" i="2"/>
  <c r="I185" i="2"/>
  <c r="O185" i="2"/>
  <c r="P185" i="2"/>
  <c r="Q185" i="2"/>
  <c r="S185" i="2"/>
  <c r="J279" i="13" s="1"/>
  <c r="T185" i="2"/>
  <c r="K279" i="13" s="1"/>
  <c r="U185" i="2"/>
  <c r="I184" i="2"/>
  <c r="O184" i="2"/>
  <c r="P184" i="2"/>
  <c r="Q184" i="2"/>
  <c r="S184" i="2"/>
  <c r="T184" i="2"/>
  <c r="U184" i="2"/>
  <c r="I183" i="2"/>
  <c r="O183" i="2"/>
  <c r="P183" i="2"/>
  <c r="Q183" i="2"/>
  <c r="S183" i="2"/>
  <c r="T183" i="2"/>
  <c r="U183" i="2"/>
  <c r="I182" i="2"/>
  <c r="O182" i="2"/>
  <c r="P182" i="2"/>
  <c r="Q182" i="2"/>
  <c r="S182" i="2"/>
  <c r="T182" i="2"/>
  <c r="U182" i="2"/>
  <c r="I181" i="2"/>
  <c r="O181" i="2"/>
  <c r="P181" i="2"/>
  <c r="Q181" i="2"/>
  <c r="S181" i="2"/>
  <c r="T181" i="2"/>
  <c r="U181" i="2"/>
  <c r="I180" i="2"/>
  <c r="O180" i="2"/>
  <c r="P180" i="2"/>
  <c r="Q180" i="2"/>
  <c r="S180" i="2"/>
  <c r="T180" i="2"/>
  <c r="U180" i="2"/>
  <c r="I179" i="2"/>
  <c r="O179" i="2"/>
  <c r="J48" i="13" s="1"/>
  <c r="P179" i="2"/>
  <c r="K48" i="13" s="1"/>
  <c r="Q179" i="2"/>
  <c r="S179" i="2"/>
  <c r="T179" i="2"/>
  <c r="U179" i="2"/>
  <c r="I178" i="2"/>
  <c r="O178" i="2"/>
  <c r="P178" i="2"/>
  <c r="Q178" i="2"/>
  <c r="S178" i="2"/>
  <c r="T178" i="2"/>
  <c r="U178" i="2"/>
  <c r="I177" i="2"/>
  <c r="O177" i="2"/>
  <c r="P177" i="2"/>
  <c r="Q177" i="2"/>
  <c r="S177" i="2"/>
  <c r="T177" i="2"/>
  <c r="U177" i="2"/>
  <c r="I176" i="2"/>
  <c r="O176" i="2"/>
  <c r="P176" i="2"/>
  <c r="Q176" i="2"/>
  <c r="S176" i="2"/>
  <c r="T176" i="2"/>
  <c r="U176" i="2"/>
  <c r="I175" i="2"/>
  <c r="O175" i="2"/>
  <c r="P175" i="2"/>
  <c r="Q175" i="2"/>
  <c r="S175" i="2"/>
  <c r="T175" i="2"/>
  <c r="U175" i="2"/>
  <c r="I174" i="2"/>
  <c r="O174" i="2"/>
  <c r="P174" i="2"/>
  <c r="Q174" i="2"/>
  <c r="S174" i="2"/>
  <c r="J276" i="13" s="1"/>
  <c r="T174" i="2"/>
  <c r="K276" i="13" s="1"/>
  <c r="U174" i="2"/>
  <c r="I173" i="2"/>
  <c r="O173" i="2"/>
  <c r="P173" i="2"/>
  <c r="Q173" i="2"/>
  <c r="S173" i="2"/>
  <c r="T173" i="2"/>
  <c r="U173" i="2"/>
  <c r="I172" i="2"/>
  <c r="O172" i="2"/>
  <c r="P172" i="2"/>
  <c r="Q172" i="2"/>
  <c r="S172" i="2"/>
  <c r="T172" i="2"/>
  <c r="U172" i="2"/>
  <c r="I171" i="2"/>
  <c r="O171" i="2"/>
  <c r="P171" i="2"/>
  <c r="Q171" i="2"/>
  <c r="S171" i="2"/>
  <c r="T171" i="2"/>
  <c r="U171" i="2"/>
  <c r="I170" i="2"/>
  <c r="O170" i="2"/>
  <c r="J21" i="13" s="1"/>
  <c r="P170" i="2"/>
  <c r="K21" i="13" s="1"/>
  <c r="Q170" i="2"/>
  <c r="S170" i="2"/>
  <c r="T170" i="2"/>
  <c r="U170" i="2"/>
  <c r="I169" i="2"/>
  <c r="O169" i="2"/>
  <c r="P169" i="2"/>
  <c r="Q169" i="2"/>
  <c r="S169" i="2"/>
  <c r="T169" i="2"/>
  <c r="U169" i="2"/>
  <c r="I168" i="2"/>
  <c r="O168" i="2"/>
  <c r="P168" i="2"/>
  <c r="Q168" i="2"/>
  <c r="S168" i="2"/>
  <c r="T168" i="2"/>
  <c r="U168" i="2"/>
  <c r="I167" i="2"/>
  <c r="O167" i="2"/>
  <c r="P167" i="2"/>
  <c r="Q167" i="2"/>
  <c r="S167" i="2"/>
  <c r="T167" i="2"/>
  <c r="U167" i="2"/>
  <c r="I166" i="2"/>
  <c r="O166" i="2"/>
  <c r="P166" i="2"/>
  <c r="Q166" i="2"/>
  <c r="S166" i="2"/>
  <c r="J284" i="13" s="1"/>
  <c r="T166" i="2"/>
  <c r="K284" i="13" s="1"/>
  <c r="U166" i="2"/>
  <c r="I165" i="2"/>
  <c r="O165" i="2"/>
  <c r="P165" i="2"/>
  <c r="Q165" i="2"/>
  <c r="S165" i="2"/>
  <c r="T165" i="2"/>
  <c r="U165" i="2"/>
  <c r="I164" i="2"/>
  <c r="O164" i="2"/>
  <c r="P164" i="2"/>
  <c r="Q164" i="2"/>
  <c r="S164" i="2"/>
  <c r="T164" i="2"/>
  <c r="U164" i="2"/>
  <c r="I163" i="2"/>
  <c r="O163" i="2"/>
  <c r="P163" i="2"/>
  <c r="Q163" i="2"/>
  <c r="S163" i="2"/>
  <c r="T163" i="2"/>
  <c r="U163" i="2"/>
  <c r="I162" i="2"/>
  <c r="O162" i="2"/>
  <c r="P162" i="2"/>
  <c r="Q162" i="2"/>
  <c r="S162" i="2"/>
  <c r="T162" i="2"/>
  <c r="U162" i="2"/>
  <c r="I161" i="2"/>
  <c r="O161" i="2"/>
  <c r="P161" i="2"/>
  <c r="Q161" i="2"/>
  <c r="S161" i="2"/>
  <c r="T161" i="2"/>
  <c r="U161" i="2"/>
  <c r="I160" i="2"/>
  <c r="O160" i="2"/>
  <c r="P160" i="2"/>
  <c r="Q160" i="2"/>
  <c r="S160" i="2"/>
  <c r="T160" i="2"/>
  <c r="U160" i="2"/>
  <c r="I159" i="2"/>
  <c r="O159" i="2"/>
  <c r="P159" i="2"/>
  <c r="Q159" i="2"/>
  <c r="S159" i="2"/>
  <c r="T159" i="2"/>
  <c r="U159" i="2"/>
  <c r="I158" i="2"/>
  <c r="O158" i="2"/>
  <c r="P158" i="2"/>
  <c r="Q158" i="2"/>
  <c r="S158" i="2"/>
  <c r="T158" i="2"/>
  <c r="U158" i="2"/>
  <c r="I157" i="2"/>
  <c r="O157" i="2"/>
  <c r="P157" i="2"/>
  <c r="Q157" i="2"/>
  <c r="S157" i="2"/>
  <c r="T157" i="2"/>
  <c r="U157" i="2"/>
  <c r="I156" i="2"/>
  <c r="O156" i="2"/>
  <c r="P156" i="2"/>
  <c r="Q156" i="2"/>
  <c r="S156" i="2"/>
  <c r="T156" i="2"/>
  <c r="U156" i="2"/>
  <c r="I155" i="2"/>
  <c r="O155" i="2"/>
  <c r="P155" i="2"/>
  <c r="Q155" i="2"/>
  <c r="S155" i="2"/>
  <c r="T155" i="2"/>
  <c r="U155" i="2"/>
  <c r="I154" i="2"/>
  <c r="O154" i="2"/>
  <c r="P154" i="2"/>
  <c r="Q154" i="2"/>
  <c r="S154" i="2"/>
  <c r="T154" i="2"/>
  <c r="U154" i="2"/>
  <c r="I153" i="2"/>
  <c r="O153" i="2"/>
  <c r="P153" i="2"/>
  <c r="Q153" i="2"/>
  <c r="S153" i="2"/>
  <c r="T153" i="2"/>
  <c r="U153" i="2"/>
  <c r="I152" i="2"/>
  <c r="O152" i="2"/>
  <c r="P152" i="2"/>
  <c r="Q152" i="2"/>
  <c r="S152" i="2"/>
  <c r="T152" i="2"/>
  <c r="U152" i="2"/>
  <c r="I151" i="2"/>
  <c r="O151" i="2"/>
  <c r="J62" i="13" s="1"/>
  <c r="P151" i="2"/>
  <c r="K62" i="13" s="1"/>
  <c r="Q151" i="2"/>
  <c r="S151" i="2"/>
  <c r="T151" i="2"/>
  <c r="U151" i="2"/>
  <c r="I150" i="2"/>
  <c r="O150" i="2"/>
  <c r="P150" i="2"/>
  <c r="Q150" i="2"/>
  <c r="S150" i="2"/>
  <c r="T150" i="2"/>
  <c r="U150" i="2"/>
  <c r="I149" i="2"/>
  <c r="O149" i="2"/>
  <c r="P149" i="2"/>
  <c r="Q149" i="2"/>
  <c r="S149" i="2"/>
  <c r="T149" i="2"/>
  <c r="U149" i="2"/>
  <c r="I148" i="2"/>
  <c r="O148" i="2"/>
  <c r="P148" i="2"/>
  <c r="Q148" i="2"/>
  <c r="S148" i="2"/>
  <c r="J271" i="13" s="1"/>
  <c r="T148" i="2"/>
  <c r="K271" i="13" s="1"/>
  <c r="U148" i="2"/>
  <c r="I147" i="2"/>
  <c r="O147" i="2"/>
  <c r="P147" i="2"/>
  <c r="Q147" i="2"/>
  <c r="S147" i="2"/>
  <c r="T147" i="2"/>
  <c r="U147" i="2"/>
  <c r="I146" i="2"/>
  <c r="O146" i="2"/>
  <c r="J71" i="13" s="1"/>
  <c r="P146" i="2"/>
  <c r="K71" i="13" s="1"/>
  <c r="Q146" i="2"/>
  <c r="S146" i="2"/>
  <c r="T146" i="2"/>
  <c r="U146" i="2"/>
  <c r="I145" i="2"/>
  <c r="O145" i="2"/>
  <c r="J51" i="13" s="1"/>
  <c r="P145" i="2"/>
  <c r="K51" i="13" s="1"/>
  <c r="Q145" i="2"/>
  <c r="S145" i="2"/>
  <c r="T145" i="2"/>
  <c r="U145" i="2"/>
  <c r="I144" i="2"/>
  <c r="O144" i="2"/>
  <c r="P144" i="2"/>
  <c r="Q144" i="2"/>
  <c r="S144" i="2"/>
  <c r="T144" i="2"/>
  <c r="U144" i="2"/>
  <c r="I143" i="2"/>
  <c r="O143" i="2"/>
  <c r="J8" i="13" s="1"/>
  <c r="P143" i="2"/>
  <c r="K8" i="13" s="1"/>
  <c r="Q143" i="2"/>
  <c r="S143" i="2"/>
  <c r="T143" i="2"/>
  <c r="U143" i="2"/>
  <c r="I142" i="2"/>
  <c r="O142" i="2"/>
  <c r="J56" i="13" s="1"/>
  <c r="P142" i="2"/>
  <c r="K56" i="13" s="1"/>
  <c r="Q142" i="2"/>
  <c r="S142" i="2"/>
  <c r="T142" i="2"/>
  <c r="U142" i="2"/>
  <c r="I141" i="2"/>
  <c r="O141" i="2"/>
  <c r="P141" i="2"/>
  <c r="Q141" i="2"/>
  <c r="S141" i="2"/>
  <c r="T141" i="2"/>
  <c r="U141" i="2"/>
  <c r="I140" i="2"/>
  <c r="O140" i="2"/>
  <c r="J59" i="13" s="1"/>
  <c r="P140" i="2"/>
  <c r="K59" i="13" s="1"/>
  <c r="Q140" i="2"/>
  <c r="S140" i="2"/>
  <c r="T140" i="2"/>
  <c r="U140" i="2"/>
  <c r="I139" i="2"/>
  <c r="O139" i="2"/>
  <c r="P139" i="2"/>
  <c r="Q139" i="2"/>
  <c r="S139" i="2"/>
  <c r="J82" i="13" s="1"/>
  <c r="T139" i="2"/>
  <c r="K82" i="13" s="1"/>
  <c r="U139" i="2"/>
  <c r="I138" i="2"/>
  <c r="O138" i="2"/>
  <c r="J12" i="13" s="1"/>
  <c r="P138" i="2"/>
  <c r="K12" i="13" s="1"/>
  <c r="Q138" i="2"/>
  <c r="S138" i="2"/>
  <c r="T138" i="2"/>
  <c r="U138" i="2"/>
  <c r="I137" i="2"/>
  <c r="O137" i="2"/>
  <c r="P137" i="2"/>
  <c r="Q137" i="2"/>
  <c r="S137" i="2"/>
  <c r="T137" i="2"/>
  <c r="U137" i="2"/>
  <c r="I136" i="2"/>
  <c r="O136" i="2"/>
  <c r="P136" i="2"/>
  <c r="Q136" i="2"/>
  <c r="S136" i="2"/>
  <c r="T136" i="2"/>
  <c r="U136" i="2"/>
  <c r="I135" i="2"/>
  <c r="O135" i="2"/>
  <c r="P135" i="2"/>
  <c r="Q135" i="2"/>
  <c r="S135" i="2"/>
  <c r="T135" i="2"/>
  <c r="U135" i="2"/>
  <c r="I134" i="2"/>
  <c r="O134" i="2"/>
  <c r="P134" i="2"/>
  <c r="Q134" i="2"/>
  <c r="S134" i="2"/>
  <c r="J91" i="13" s="1"/>
  <c r="T134" i="2"/>
  <c r="K91" i="13" s="1"/>
  <c r="U134" i="2"/>
  <c r="I133" i="2"/>
  <c r="O133" i="2"/>
  <c r="P133" i="2"/>
  <c r="Q133" i="2"/>
  <c r="S133" i="2"/>
  <c r="T133" i="2"/>
  <c r="U133" i="2"/>
  <c r="I132" i="2"/>
  <c r="O132" i="2"/>
  <c r="P132" i="2"/>
  <c r="Q132" i="2"/>
  <c r="S132" i="2"/>
  <c r="T132" i="2"/>
  <c r="U132" i="2"/>
  <c r="I131" i="2"/>
  <c r="O131" i="2"/>
  <c r="P131" i="2"/>
  <c r="Q131" i="2"/>
  <c r="S131" i="2"/>
  <c r="T131" i="2"/>
  <c r="U131" i="2"/>
  <c r="I130" i="2"/>
  <c r="O130" i="2"/>
  <c r="P130" i="2"/>
  <c r="Q130" i="2"/>
  <c r="S130" i="2"/>
  <c r="J86" i="13" s="1"/>
  <c r="T130" i="2"/>
  <c r="K86" i="13" s="1"/>
  <c r="U130" i="2"/>
  <c r="I129" i="2"/>
  <c r="O129" i="2"/>
  <c r="P129" i="2"/>
  <c r="Q129" i="2"/>
  <c r="S129" i="2"/>
  <c r="T129" i="2"/>
  <c r="U129" i="2"/>
  <c r="I128" i="2"/>
  <c r="O128" i="2"/>
  <c r="P128" i="2"/>
  <c r="Q128" i="2"/>
  <c r="S128" i="2"/>
  <c r="T128" i="2"/>
  <c r="U128" i="2"/>
  <c r="I127" i="2"/>
  <c r="O127" i="2"/>
  <c r="P127" i="2"/>
  <c r="Q127" i="2"/>
  <c r="S127" i="2"/>
  <c r="T127" i="2"/>
  <c r="U127" i="2"/>
  <c r="I126" i="2"/>
  <c r="O126" i="2"/>
  <c r="P126" i="2"/>
  <c r="Q126" i="2"/>
  <c r="S126" i="2"/>
  <c r="T126" i="2"/>
  <c r="U126" i="2"/>
  <c r="I125" i="2"/>
  <c r="O125" i="2"/>
  <c r="P125" i="2"/>
  <c r="Q125" i="2"/>
  <c r="S125" i="2"/>
  <c r="T125" i="2"/>
  <c r="U125" i="2"/>
  <c r="I124" i="2"/>
  <c r="O124" i="2"/>
  <c r="P124" i="2"/>
  <c r="Q124" i="2"/>
  <c r="S124" i="2"/>
  <c r="T124" i="2"/>
  <c r="U124" i="2"/>
  <c r="I123" i="2"/>
  <c r="O123" i="2"/>
  <c r="P123" i="2"/>
  <c r="Q123" i="2"/>
  <c r="S123" i="2"/>
  <c r="T123" i="2"/>
  <c r="U123" i="2"/>
  <c r="I122" i="2"/>
  <c r="O122" i="2"/>
  <c r="P122" i="2"/>
  <c r="Q122" i="2"/>
  <c r="S122" i="2"/>
  <c r="T122" i="2"/>
  <c r="U122" i="2"/>
  <c r="I121" i="2"/>
  <c r="O121" i="2"/>
  <c r="J81" i="13" s="1"/>
  <c r="P121" i="2"/>
  <c r="K81" i="13" s="1"/>
  <c r="Q121" i="2"/>
  <c r="S121" i="2"/>
  <c r="J96" i="13" s="1"/>
  <c r="T121" i="2"/>
  <c r="K96" i="13" s="1"/>
  <c r="U121" i="2"/>
  <c r="I120" i="2"/>
  <c r="O120" i="2"/>
  <c r="J101" i="13" s="1"/>
  <c r="P120" i="2"/>
  <c r="K101" i="13" s="1"/>
  <c r="Q120" i="2"/>
  <c r="S120" i="2"/>
  <c r="T120" i="2"/>
  <c r="U120" i="2"/>
  <c r="I119" i="2"/>
  <c r="O119" i="2"/>
  <c r="P119" i="2"/>
  <c r="Q119" i="2"/>
  <c r="S119" i="2"/>
  <c r="T119" i="2"/>
  <c r="U119" i="2"/>
  <c r="I118" i="2"/>
  <c r="O118" i="2"/>
  <c r="J120" i="13" s="1"/>
  <c r="P118" i="2"/>
  <c r="K120" i="13" s="1"/>
  <c r="Q118" i="2"/>
  <c r="S118" i="2"/>
  <c r="T118" i="2"/>
  <c r="U118" i="2"/>
  <c r="I117" i="2"/>
  <c r="O117" i="2"/>
  <c r="P117" i="2"/>
  <c r="Q117" i="2"/>
  <c r="S117" i="2"/>
  <c r="T117" i="2"/>
  <c r="U117" i="2"/>
  <c r="I116" i="2"/>
  <c r="O116" i="2"/>
  <c r="P116" i="2"/>
  <c r="Q116" i="2"/>
  <c r="S116" i="2"/>
  <c r="T116" i="2"/>
  <c r="U116" i="2"/>
  <c r="I115" i="2"/>
  <c r="O115" i="2"/>
  <c r="P115" i="2"/>
  <c r="Q115" i="2"/>
  <c r="S115" i="2"/>
  <c r="T115" i="2"/>
  <c r="U115" i="2"/>
  <c r="I114" i="2"/>
  <c r="O114" i="2"/>
  <c r="P114" i="2"/>
  <c r="Q114" i="2"/>
  <c r="S114" i="2"/>
  <c r="T114" i="2"/>
  <c r="U114" i="2"/>
  <c r="I113" i="2"/>
  <c r="O113" i="2"/>
  <c r="P113" i="2"/>
  <c r="Q113" i="2"/>
  <c r="S113" i="2"/>
  <c r="T113" i="2"/>
  <c r="U113" i="2"/>
  <c r="I112" i="2"/>
  <c r="O112" i="2"/>
  <c r="P112" i="2"/>
  <c r="Q112" i="2"/>
  <c r="S112" i="2"/>
  <c r="T112" i="2"/>
  <c r="U112" i="2"/>
  <c r="I111" i="2"/>
  <c r="O111" i="2"/>
  <c r="P111" i="2"/>
  <c r="Q111" i="2"/>
  <c r="S111" i="2"/>
  <c r="J199" i="13" s="1"/>
  <c r="T111" i="2"/>
  <c r="K199" i="13" s="1"/>
  <c r="U111" i="2"/>
  <c r="I110" i="2"/>
  <c r="O110" i="2"/>
  <c r="P110" i="2"/>
  <c r="Q110" i="2"/>
  <c r="S110" i="2"/>
  <c r="T110" i="2"/>
  <c r="U110" i="2"/>
  <c r="I109" i="2"/>
  <c r="O109" i="2"/>
  <c r="P109" i="2"/>
  <c r="Q109" i="2"/>
  <c r="S109" i="2"/>
  <c r="T109" i="2"/>
  <c r="U109" i="2"/>
  <c r="I108" i="2"/>
  <c r="O108" i="2"/>
  <c r="P108" i="2"/>
  <c r="Q108" i="2"/>
  <c r="S108" i="2"/>
  <c r="J197" i="13" s="1"/>
  <c r="T108" i="2"/>
  <c r="K197" i="13" s="1"/>
  <c r="U108" i="2"/>
  <c r="I107" i="2"/>
  <c r="O107" i="2"/>
  <c r="P107" i="2"/>
  <c r="Q107" i="2"/>
  <c r="S107" i="2"/>
  <c r="T107" i="2"/>
  <c r="U107" i="2"/>
  <c r="I106" i="2"/>
  <c r="O106" i="2"/>
  <c r="P106" i="2"/>
  <c r="Q106" i="2"/>
  <c r="S106" i="2"/>
  <c r="T106" i="2"/>
  <c r="U106" i="2"/>
  <c r="I105" i="2"/>
  <c r="O105" i="2"/>
  <c r="P105" i="2"/>
  <c r="Q105" i="2"/>
  <c r="S105" i="2"/>
  <c r="T105" i="2"/>
  <c r="U105" i="2"/>
  <c r="I104" i="2"/>
  <c r="O104" i="2"/>
  <c r="P104" i="2"/>
  <c r="Q104" i="2"/>
  <c r="S104" i="2"/>
  <c r="T104" i="2"/>
  <c r="U104" i="2"/>
  <c r="I103" i="2"/>
  <c r="O103" i="2"/>
  <c r="P103" i="2"/>
  <c r="Q103" i="2"/>
  <c r="S103" i="2"/>
  <c r="T103" i="2"/>
  <c r="U103" i="2"/>
  <c r="I102" i="2"/>
  <c r="O102" i="2"/>
  <c r="P102" i="2"/>
  <c r="Q102" i="2"/>
  <c r="S102" i="2"/>
  <c r="T102" i="2"/>
  <c r="U102" i="2"/>
  <c r="I101" i="2"/>
  <c r="O101" i="2"/>
  <c r="P101" i="2"/>
  <c r="Q101" i="2"/>
  <c r="S101" i="2"/>
  <c r="J194" i="13" s="1"/>
  <c r="T101" i="2"/>
  <c r="K194" i="13" s="1"/>
  <c r="U101" i="2"/>
  <c r="I100" i="2"/>
  <c r="O100" i="2"/>
  <c r="P100" i="2"/>
  <c r="Q100" i="2"/>
  <c r="S100" i="2"/>
  <c r="J189" i="13" s="1"/>
  <c r="T100" i="2"/>
  <c r="K189" i="13" s="1"/>
  <c r="U100" i="2"/>
  <c r="I99" i="2"/>
  <c r="O99" i="2"/>
  <c r="P99" i="2"/>
  <c r="Q99" i="2"/>
  <c r="S99" i="2"/>
  <c r="J202" i="13" s="1"/>
  <c r="T99" i="2"/>
  <c r="K202" i="13" s="1"/>
  <c r="U99" i="2"/>
  <c r="I98" i="2"/>
  <c r="O98" i="2"/>
  <c r="P98" i="2"/>
  <c r="Q98" i="2"/>
  <c r="S98" i="2"/>
  <c r="T98" i="2"/>
  <c r="U98" i="2"/>
  <c r="I97" i="2"/>
  <c r="O97" i="2"/>
  <c r="P97" i="2"/>
  <c r="Q97" i="2"/>
  <c r="S97" i="2"/>
  <c r="J268" i="13" s="1"/>
  <c r="T97" i="2"/>
  <c r="K268" i="13" s="1"/>
  <c r="U97" i="2"/>
  <c r="I96" i="2"/>
  <c r="O96" i="2"/>
  <c r="P96" i="2"/>
  <c r="Q96" i="2"/>
  <c r="S96" i="2"/>
  <c r="T96" i="2"/>
  <c r="U96" i="2"/>
  <c r="I95" i="2"/>
  <c r="O95" i="2"/>
  <c r="P95" i="2"/>
  <c r="Q95" i="2"/>
  <c r="S95" i="2"/>
  <c r="T95" i="2"/>
  <c r="U95" i="2"/>
  <c r="I94" i="2"/>
  <c r="O94" i="2"/>
  <c r="P94" i="2"/>
  <c r="Q94" i="2"/>
  <c r="S94" i="2"/>
  <c r="T94" i="2"/>
  <c r="U94" i="2"/>
  <c r="I93" i="2"/>
  <c r="O93" i="2"/>
  <c r="P93" i="2"/>
  <c r="Q93" i="2"/>
  <c r="S93" i="2"/>
  <c r="T93" i="2"/>
  <c r="U93" i="2"/>
  <c r="I92" i="2"/>
  <c r="O92" i="2"/>
  <c r="P92" i="2"/>
  <c r="Q92" i="2"/>
  <c r="S92" i="2"/>
  <c r="T92" i="2"/>
  <c r="U92" i="2"/>
  <c r="I91" i="2"/>
  <c r="O91" i="2"/>
  <c r="P91" i="2"/>
  <c r="Q91" i="2"/>
  <c r="S91" i="2"/>
  <c r="T91" i="2"/>
  <c r="U91" i="2"/>
  <c r="I90" i="2"/>
  <c r="O90" i="2"/>
  <c r="P90" i="2"/>
  <c r="Q90" i="2"/>
  <c r="S90" i="2"/>
  <c r="T90" i="2"/>
  <c r="U90" i="2"/>
  <c r="I89" i="2"/>
  <c r="O89" i="2"/>
  <c r="P89" i="2"/>
  <c r="Q89" i="2"/>
  <c r="S89" i="2"/>
  <c r="J242" i="13" s="1"/>
  <c r="T89" i="2"/>
  <c r="K242" i="13" s="1"/>
  <c r="U89" i="2"/>
  <c r="I88" i="2"/>
  <c r="O88" i="2"/>
  <c r="P88" i="2"/>
  <c r="Q88" i="2"/>
  <c r="S88" i="2"/>
  <c r="T88" i="2"/>
  <c r="U88" i="2"/>
  <c r="I87" i="2"/>
  <c r="O87" i="2"/>
  <c r="P87" i="2"/>
  <c r="Q87" i="2"/>
  <c r="S87" i="2"/>
  <c r="T87" i="2"/>
  <c r="U87" i="2"/>
  <c r="I86" i="2"/>
  <c r="O86" i="2"/>
  <c r="P86" i="2"/>
  <c r="Q86" i="2"/>
  <c r="S86" i="2"/>
  <c r="T86" i="2"/>
  <c r="U86" i="2"/>
  <c r="I85" i="2"/>
  <c r="O85" i="2"/>
  <c r="P85" i="2"/>
  <c r="Q85" i="2"/>
  <c r="S85" i="2"/>
  <c r="J244" i="13" s="1"/>
  <c r="T85" i="2"/>
  <c r="K244" i="13" s="1"/>
  <c r="U85" i="2"/>
  <c r="I84" i="2"/>
  <c r="O84" i="2"/>
  <c r="P84" i="2"/>
  <c r="Q84" i="2"/>
  <c r="S84" i="2"/>
  <c r="T84" i="2"/>
  <c r="U84" i="2"/>
  <c r="I83" i="2"/>
  <c r="O83" i="2"/>
  <c r="P83" i="2"/>
  <c r="Q83" i="2"/>
  <c r="S83" i="2"/>
  <c r="T83" i="2"/>
  <c r="U83" i="2"/>
  <c r="I82" i="2"/>
  <c r="O82" i="2"/>
  <c r="P82" i="2"/>
  <c r="Q82" i="2"/>
  <c r="S82" i="2"/>
  <c r="J252" i="13" s="1"/>
  <c r="T82" i="2"/>
  <c r="K252" i="13" s="1"/>
  <c r="U82" i="2"/>
  <c r="I81" i="2"/>
  <c r="O81" i="2"/>
  <c r="P81" i="2"/>
  <c r="Q81" i="2"/>
  <c r="S81" i="2"/>
  <c r="J235" i="13" s="1"/>
  <c r="T81" i="2"/>
  <c r="K235" i="13" s="1"/>
  <c r="U81" i="2"/>
  <c r="I80" i="2"/>
  <c r="O80" i="2"/>
  <c r="J270" i="13" s="1"/>
  <c r="P80" i="2"/>
  <c r="K270" i="13" s="1"/>
  <c r="Q80" i="2"/>
  <c r="S80" i="2"/>
  <c r="J281" i="13" s="1"/>
  <c r="T80" i="2"/>
  <c r="K281" i="13" s="1"/>
  <c r="U80" i="2"/>
  <c r="I79" i="2"/>
  <c r="O79" i="2"/>
  <c r="P79" i="2"/>
  <c r="Q79" i="2"/>
  <c r="S79" i="2"/>
  <c r="J254" i="13" s="1"/>
  <c r="T79" i="2"/>
  <c r="K254" i="13" s="1"/>
  <c r="U79" i="2"/>
  <c r="I78" i="2"/>
  <c r="M67" i="13" s="1"/>
  <c r="O78" i="2"/>
  <c r="J65" i="13" s="1"/>
  <c r="P78" i="2"/>
  <c r="K65" i="13" s="1"/>
  <c r="Q78" i="2"/>
  <c r="S78" i="2"/>
  <c r="T78" i="2"/>
  <c r="U78" i="2"/>
  <c r="I77" i="2"/>
  <c r="M144" i="13" s="1"/>
  <c r="O77" i="2"/>
  <c r="P77" i="2"/>
  <c r="Q77" i="2"/>
  <c r="S77" i="2"/>
  <c r="T77" i="2"/>
  <c r="U77" i="2"/>
  <c r="I76" i="2"/>
  <c r="M145" i="13" s="1"/>
  <c r="O76" i="2"/>
  <c r="P76" i="2"/>
  <c r="Q76" i="2"/>
  <c r="S76" i="2"/>
  <c r="T76" i="2"/>
  <c r="U76" i="2"/>
  <c r="I75" i="2"/>
  <c r="M139" i="13" s="1"/>
  <c r="O75" i="2"/>
  <c r="P75" i="2"/>
  <c r="Q75" i="2"/>
  <c r="S75" i="2"/>
  <c r="T75" i="2"/>
  <c r="U75" i="2"/>
  <c r="I74" i="2"/>
  <c r="M228" i="13" s="1"/>
  <c r="O74" i="2"/>
  <c r="P74" i="2"/>
  <c r="Q74" i="2"/>
  <c r="S74" i="2"/>
  <c r="T74" i="2"/>
  <c r="U74" i="2"/>
  <c r="I73" i="2"/>
  <c r="M234" i="13" s="1"/>
  <c r="O73" i="2"/>
  <c r="P73" i="2"/>
  <c r="Q73" i="2"/>
  <c r="S73" i="2"/>
  <c r="J233" i="13" s="1"/>
  <c r="T73" i="2"/>
  <c r="K233" i="13" s="1"/>
  <c r="U73" i="2"/>
  <c r="I72" i="2"/>
  <c r="M227" i="13" s="1"/>
  <c r="O72" i="2"/>
  <c r="P72" i="2"/>
  <c r="Q72" i="2"/>
  <c r="S72" i="2"/>
  <c r="J224" i="13" s="1"/>
  <c r="T72" i="2"/>
  <c r="K224" i="13" s="1"/>
  <c r="U72" i="2"/>
  <c r="I71" i="2"/>
  <c r="M231" i="13" s="1"/>
  <c r="O71" i="2"/>
  <c r="P71" i="2"/>
  <c r="Q71" i="2"/>
  <c r="S71" i="2"/>
  <c r="J229" i="13" s="1"/>
  <c r="T71" i="2"/>
  <c r="K229" i="13" s="1"/>
  <c r="U71" i="2"/>
  <c r="I70" i="2"/>
  <c r="M179" i="13" s="1"/>
  <c r="O70" i="2"/>
  <c r="P70" i="2"/>
  <c r="Q70" i="2"/>
  <c r="S70" i="2"/>
  <c r="T70" i="2"/>
  <c r="U70" i="2"/>
  <c r="I69" i="2"/>
  <c r="M180" i="13" s="1"/>
  <c r="O69" i="2"/>
  <c r="P69" i="2"/>
  <c r="Q69" i="2"/>
  <c r="S69" i="2"/>
  <c r="J178" i="13" s="1"/>
  <c r="T69" i="2"/>
  <c r="K178" i="13" s="1"/>
  <c r="U69" i="2"/>
  <c r="I68" i="2"/>
  <c r="M177" i="13" s="1"/>
  <c r="O68" i="2"/>
  <c r="P68" i="2"/>
  <c r="Q68" i="2"/>
  <c r="S68" i="2"/>
  <c r="T68" i="2"/>
  <c r="U68" i="2"/>
  <c r="I67" i="2"/>
  <c r="M173" i="13" s="1"/>
  <c r="O67" i="2"/>
  <c r="P67" i="2"/>
  <c r="Q67" i="2"/>
  <c r="S67" i="2"/>
  <c r="T67" i="2"/>
  <c r="U67" i="2"/>
  <c r="I66" i="2"/>
  <c r="M174" i="13" s="1"/>
  <c r="O66" i="2"/>
  <c r="P66" i="2"/>
  <c r="Q66" i="2"/>
  <c r="S66" i="2"/>
  <c r="T66" i="2"/>
  <c r="U66" i="2"/>
  <c r="I65" i="2"/>
  <c r="M176" i="13" s="1"/>
  <c r="O65" i="2"/>
  <c r="P65" i="2"/>
  <c r="Q65" i="2"/>
  <c r="S65" i="2"/>
  <c r="T65" i="2"/>
  <c r="U65" i="2"/>
  <c r="I64" i="2"/>
  <c r="M175" i="13" s="1"/>
  <c r="O64" i="2"/>
  <c r="P64" i="2"/>
  <c r="Q64" i="2"/>
  <c r="S64" i="2"/>
  <c r="T64" i="2"/>
  <c r="U64" i="2"/>
  <c r="I63" i="2"/>
  <c r="M172" i="13" s="1"/>
  <c r="O63" i="2"/>
  <c r="P63" i="2"/>
  <c r="Q63" i="2"/>
  <c r="S63" i="2"/>
  <c r="T63" i="2"/>
  <c r="U63" i="2"/>
  <c r="I62" i="2"/>
  <c r="M171" i="13" s="1"/>
  <c r="O62" i="2"/>
  <c r="P62" i="2"/>
  <c r="Q62" i="2"/>
  <c r="S62" i="2"/>
  <c r="J170" i="13" s="1"/>
  <c r="T62" i="2"/>
  <c r="K170" i="13" s="1"/>
  <c r="U62" i="2"/>
  <c r="I61" i="2"/>
  <c r="M140" i="13" s="1"/>
  <c r="O61" i="2"/>
  <c r="J131" i="13" s="1"/>
  <c r="P61" i="2"/>
  <c r="K131" i="13" s="1"/>
  <c r="Q61" i="2"/>
  <c r="S61" i="2"/>
  <c r="T61" i="2"/>
  <c r="U61" i="2"/>
  <c r="I60" i="2"/>
  <c r="M147" i="13" s="1"/>
  <c r="O60" i="2"/>
  <c r="P60" i="2"/>
  <c r="Q60" i="2"/>
  <c r="S60" i="2"/>
  <c r="T60" i="2"/>
  <c r="U60" i="2"/>
  <c r="I59" i="2"/>
  <c r="M182" i="13" s="1"/>
  <c r="O59" i="2"/>
  <c r="P59" i="2"/>
  <c r="Q59" i="2"/>
  <c r="S59" i="2"/>
  <c r="T59" i="2"/>
  <c r="U59" i="2"/>
  <c r="I58" i="2"/>
  <c r="M148" i="13" s="1"/>
  <c r="O58" i="2"/>
  <c r="P58" i="2"/>
  <c r="Q58" i="2"/>
  <c r="S58" i="2"/>
  <c r="T58" i="2"/>
  <c r="U58" i="2"/>
  <c r="I57" i="2"/>
  <c r="M146" i="13" s="1"/>
  <c r="O57" i="2"/>
  <c r="J142" i="13" s="1"/>
  <c r="P57" i="2"/>
  <c r="K142" i="13" s="1"/>
  <c r="Q57" i="2"/>
  <c r="S57" i="2"/>
  <c r="T57" i="2"/>
  <c r="U57" i="2"/>
  <c r="I56" i="2"/>
  <c r="M184" i="13" s="1"/>
  <c r="O56" i="2"/>
  <c r="P56" i="2"/>
  <c r="Q56" i="2"/>
  <c r="S56" i="2"/>
  <c r="T56" i="2"/>
  <c r="U56" i="2"/>
  <c r="I55" i="2"/>
  <c r="M183" i="13" s="1"/>
  <c r="O55" i="2"/>
  <c r="P55" i="2"/>
  <c r="Q55" i="2"/>
  <c r="S55" i="2"/>
  <c r="J181" i="13" s="1"/>
  <c r="T55" i="2"/>
  <c r="K181" i="13" s="1"/>
  <c r="U55" i="2"/>
  <c r="I54" i="2"/>
  <c r="M267" i="13" s="1"/>
  <c r="O54" i="2"/>
  <c r="P54" i="2"/>
  <c r="Q54" i="2"/>
  <c r="S54" i="2"/>
  <c r="T54" i="2"/>
  <c r="U54" i="2"/>
  <c r="I53" i="2"/>
  <c r="M70" i="13" s="1"/>
  <c r="O53" i="2"/>
  <c r="J68" i="13" s="1"/>
  <c r="P53" i="2"/>
  <c r="K68" i="13" s="1"/>
  <c r="Q53" i="2"/>
  <c r="S53" i="2"/>
  <c r="T53" i="2"/>
  <c r="U53" i="2"/>
  <c r="I52" i="2"/>
  <c r="M113" i="13" s="1"/>
  <c r="O52" i="2"/>
  <c r="P52" i="2"/>
  <c r="Q52" i="2"/>
  <c r="S52" i="2"/>
  <c r="T52" i="2"/>
  <c r="U52" i="2"/>
  <c r="I51" i="2"/>
  <c r="M119" i="13" s="1"/>
  <c r="O51" i="2"/>
  <c r="P51" i="2"/>
  <c r="Q51" i="2"/>
  <c r="S51" i="2"/>
  <c r="T51" i="2"/>
  <c r="U51" i="2"/>
  <c r="I50" i="2"/>
  <c r="M112" i="13" s="1"/>
  <c r="O50" i="2"/>
  <c r="P50" i="2"/>
  <c r="Q50" i="2"/>
  <c r="S50" i="2"/>
  <c r="T50" i="2"/>
  <c r="U50" i="2"/>
  <c r="I49" i="2"/>
  <c r="M118" i="13" s="1"/>
  <c r="O49" i="2"/>
  <c r="P49" i="2"/>
  <c r="Q49" i="2"/>
  <c r="S49" i="2"/>
  <c r="J116" i="13" s="1"/>
  <c r="T49" i="2"/>
  <c r="K116" i="13" s="1"/>
  <c r="U49" i="2"/>
  <c r="I48" i="2"/>
  <c r="M27" i="13" s="1"/>
  <c r="O48" i="2"/>
  <c r="J25" i="13" s="1"/>
  <c r="P48" i="2"/>
  <c r="K25" i="13" s="1"/>
  <c r="Q48" i="2"/>
  <c r="S48" i="2"/>
  <c r="T48" i="2"/>
  <c r="U48" i="2"/>
  <c r="I47" i="2"/>
  <c r="M157" i="13" s="1"/>
  <c r="O47" i="2"/>
  <c r="P47" i="2"/>
  <c r="Q47" i="2"/>
  <c r="S47" i="2"/>
  <c r="T47" i="2"/>
  <c r="U47" i="2"/>
  <c r="I46" i="2"/>
  <c r="M130" i="13" s="1"/>
  <c r="O46" i="2"/>
  <c r="P46" i="2"/>
  <c r="Q46" i="2"/>
  <c r="S46" i="2"/>
  <c r="T46" i="2"/>
  <c r="U46" i="2"/>
  <c r="I45" i="2"/>
  <c r="M129" i="13" s="1"/>
  <c r="O45" i="2"/>
  <c r="J126" i="13" s="1"/>
  <c r="P45" i="2"/>
  <c r="K126" i="13" s="1"/>
  <c r="Q45" i="2"/>
  <c r="S45" i="2"/>
  <c r="T45" i="2"/>
  <c r="U45" i="2"/>
  <c r="I44" i="2"/>
  <c r="M158" i="13" s="1"/>
  <c r="O44" i="2"/>
  <c r="P44" i="2"/>
  <c r="Q44" i="2"/>
  <c r="S44" i="2"/>
  <c r="T44" i="2"/>
  <c r="U44" i="2"/>
  <c r="I43" i="2"/>
  <c r="M111" i="13" s="1"/>
  <c r="O43" i="2"/>
  <c r="P43" i="2"/>
  <c r="Q43" i="2"/>
  <c r="S43" i="2"/>
  <c r="J110" i="13" s="1"/>
  <c r="T43" i="2"/>
  <c r="K110" i="13" s="1"/>
  <c r="U43" i="2"/>
  <c r="I42" i="2"/>
  <c r="M115" i="13" s="1"/>
  <c r="O42" i="2"/>
  <c r="J109" i="13" s="1"/>
  <c r="P42" i="2"/>
  <c r="K109" i="13" s="1"/>
  <c r="Q42" i="2"/>
  <c r="S42" i="2"/>
  <c r="J114" i="13" s="1"/>
  <c r="T42" i="2"/>
  <c r="K114" i="13" s="1"/>
  <c r="U42" i="2"/>
  <c r="I41" i="2"/>
  <c r="M20" i="13" s="1"/>
  <c r="O41" i="2"/>
  <c r="J18" i="13" s="1"/>
  <c r="P41" i="2"/>
  <c r="K18" i="13" s="1"/>
  <c r="Q41" i="2"/>
  <c r="S41" i="2"/>
  <c r="T41" i="2"/>
  <c r="U41" i="2"/>
  <c r="I40" i="2"/>
  <c r="M30" i="13" s="1"/>
  <c r="O40" i="2"/>
  <c r="P40" i="2"/>
  <c r="Q40" i="2"/>
  <c r="S40" i="2"/>
  <c r="T40" i="2"/>
  <c r="U40" i="2"/>
  <c r="I39" i="2"/>
  <c r="M159" i="13" s="1"/>
  <c r="O39" i="2"/>
  <c r="P39" i="2"/>
  <c r="Q39" i="2"/>
  <c r="S39" i="2"/>
  <c r="T39" i="2"/>
  <c r="U39" i="2"/>
  <c r="I38" i="2"/>
  <c r="M160" i="13" s="1"/>
  <c r="O38" i="2"/>
  <c r="P38" i="2"/>
  <c r="Q38" i="2"/>
  <c r="S38" i="2"/>
  <c r="T38" i="2"/>
  <c r="U38" i="2"/>
  <c r="I37" i="2"/>
  <c r="M163" i="13" s="1"/>
  <c r="O37" i="2"/>
  <c r="P37" i="2"/>
  <c r="Q37" i="2"/>
  <c r="S37" i="2"/>
  <c r="T37" i="2"/>
  <c r="U37" i="2"/>
  <c r="I36" i="2"/>
  <c r="M161" i="13" s="1"/>
  <c r="O36" i="2"/>
  <c r="P36" i="2"/>
  <c r="Q36" i="2"/>
  <c r="S36" i="2"/>
  <c r="J156" i="13" s="1"/>
  <c r="T36" i="2"/>
  <c r="K156" i="13" s="1"/>
  <c r="U36" i="2"/>
  <c r="I35" i="2"/>
  <c r="M187" i="13" s="1"/>
  <c r="O35" i="2"/>
  <c r="P35" i="2"/>
  <c r="Q35" i="2"/>
  <c r="S35" i="2"/>
  <c r="T35" i="2"/>
  <c r="U35" i="2"/>
  <c r="I34" i="2"/>
  <c r="M166" i="13" s="1"/>
  <c r="O34" i="2"/>
  <c r="P34" i="2"/>
  <c r="Q34" i="2"/>
  <c r="S34" i="2"/>
  <c r="T34" i="2"/>
  <c r="U34" i="2"/>
  <c r="I33" i="2"/>
  <c r="M164" i="13" s="1"/>
  <c r="O33" i="2"/>
  <c r="P33" i="2"/>
  <c r="Q33" i="2"/>
  <c r="S33" i="2"/>
  <c r="J162" i="13" s="1"/>
  <c r="T33" i="2"/>
  <c r="K162" i="13" s="1"/>
  <c r="U33" i="2"/>
  <c r="I32" i="2"/>
  <c r="M31" i="13" s="1"/>
  <c r="O32" i="2"/>
  <c r="P32" i="2"/>
  <c r="Q32" i="2"/>
  <c r="S32" i="2"/>
  <c r="T32" i="2"/>
  <c r="U32" i="2"/>
  <c r="I31" i="2"/>
  <c r="M216" i="13" s="1"/>
  <c r="O31" i="2"/>
  <c r="P31" i="2"/>
  <c r="Q31" i="2"/>
  <c r="S31" i="2"/>
  <c r="T31" i="2"/>
  <c r="U31" i="2"/>
  <c r="I30" i="2"/>
  <c r="M167" i="13" s="1"/>
  <c r="O30" i="2"/>
  <c r="P30" i="2"/>
  <c r="Q30" i="2"/>
  <c r="S30" i="2"/>
  <c r="T30" i="2"/>
  <c r="U30" i="2"/>
  <c r="I29" i="2"/>
  <c r="M186" i="13" s="1"/>
  <c r="O29" i="2"/>
  <c r="J169" i="13" s="1"/>
  <c r="P29" i="2"/>
  <c r="K169" i="13" s="1"/>
  <c r="Q29" i="2"/>
  <c r="S29" i="2"/>
  <c r="J185" i="13" s="1"/>
  <c r="T29" i="2"/>
  <c r="K185" i="13" s="1"/>
  <c r="U29" i="2"/>
  <c r="I28" i="2"/>
  <c r="M219" i="13" s="1"/>
  <c r="O28" i="2"/>
  <c r="P28" i="2"/>
  <c r="Q28" i="2"/>
  <c r="S28" i="2"/>
  <c r="T28" i="2"/>
  <c r="U28" i="2"/>
  <c r="I27" i="2"/>
  <c r="M221" i="13" s="1"/>
  <c r="O27" i="2"/>
  <c r="P27" i="2"/>
  <c r="Q27" i="2"/>
  <c r="S27" i="2"/>
  <c r="T27" i="2"/>
  <c r="U27" i="2"/>
  <c r="I26" i="2"/>
  <c r="M222" i="13" s="1"/>
  <c r="O26" i="2"/>
  <c r="P26" i="2"/>
  <c r="Q26" i="2"/>
  <c r="S26" i="2"/>
  <c r="T26" i="2"/>
  <c r="U26" i="2"/>
  <c r="I25" i="2"/>
  <c r="M7" i="13" s="1"/>
  <c r="O25" i="2"/>
  <c r="P25" i="2"/>
  <c r="Q25" i="2"/>
  <c r="S25" i="2"/>
  <c r="T25" i="2"/>
  <c r="U25" i="2"/>
  <c r="I24" i="2"/>
  <c r="M5" i="13" s="1"/>
  <c r="O24" i="2"/>
  <c r="P24" i="2"/>
  <c r="Q24" i="2"/>
  <c r="S24" i="2"/>
  <c r="T24" i="2"/>
  <c r="U24" i="2"/>
  <c r="I23" i="2"/>
  <c r="M6" i="13" s="1"/>
  <c r="O23" i="2"/>
  <c r="J2" i="13" s="1"/>
  <c r="P23" i="2"/>
  <c r="K2" i="13" s="1"/>
  <c r="Q23" i="2"/>
  <c r="S23" i="2"/>
  <c r="T23" i="2"/>
  <c r="U23" i="2"/>
  <c r="I22" i="2"/>
  <c r="M43" i="13" s="1"/>
  <c r="O22" i="2"/>
  <c r="J41" i="13" s="1"/>
  <c r="P22" i="2"/>
  <c r="K41" i="13" s="1"/>
  <c r="Q22" i="2"/>
  <c r="S22" i="2"/>
  <c r="T22" i="2"/>
  <c r="U22" i="2"/>
  <c r="I21" i="2"/>
  <c r="M37" i="13" s="1"/>
  <c r="O21" i="2"/>
  <c r="P21" i="2"/>
  <c r="Q21" i="2"/>
  <c r="S21" i="2"/>
  <c r="T21" i="2"/>
  <c r="U21" i="2"/>
  <c r="I20" i="2"/>
  <c r="M40" i="13" s="1"/>
  <c r="O20" i="2"/>
  <c r="J38" i="13" s="1"/>
  <c r="P20" i="2"/>
  <c r="K38" i="13" s="1"/>
  <c r="Q20" i="2"/>
  <c r="S20" i="2"/>
  <c r="T20" i="2"/>
  <c r="U20" i="2"/>
  <c r="I19" i="2"/>
  <c r="M33" i="13" s="1"/>
  <c r="O19" i="2"/>
  <c r="P19" i="2"/>
  <c r="Q19" i="2"/>
  <c r="S19" i="2"/>
  <c r="T19" i="2"/>
  <c r="U19" i="2"/>
  <c r="I18" i="2"/>
  <c r="M36" i="13" s="1"/>
  <c r="O18" i="2"/>
  <c r="J34" i="13" s="1"/>
  <c r="P18" i="2"/>
  <c r="K34" i="13" s="1"/>
  <c r="Q18" i="2"/>
  <c r="S18" i="2"/>
  <c r="T18" i="2"/>
  <c r="U18" i="2"/>
  <c r="I17" i="2"/>
  <c r="M217" i="13" s="1"/>
  <c r="O17" i="2"/>
  <c r="P17" i="2"/>
  <c r="Q17" i="2"/>
  <c r="S17" i="2"/>
  <c r="T17" i="2"/>
  <c r="U17" i="2"/>
  <c r="I16" i="2"/>
  <c r="M218" i="13" s="1"/>
  <c r="O16" i="2"/>
  <c r="P16" i="2"/>
  <c r="Q16" i="2"/>
  <c r="S16" i="2"/>
  <c r="T16" i="2"/>
  <c r="U16" i="2"/>
  <c r="I15" i="2"/>
  <c r="M32" i="13" s="1"/>
  <c r="O15" i="2"/>
  <c r="J28" i="13" s="1"/>
  <c r="P15" i="2"/>
  <c r="K28" i="13" s="1"/>
  <c r="Q15" i="2"/>
  <c r="S15" i="2"/>
  <c r="T15" i="2"/>
  <c r="U15" i="2"/>
  <c r="I14" i="2"/>
  <c r="M220" i="13" s="1"/>
  <c r="O14" i="2"/>
  <c r="P14" i="2"/>
  <c r="Q14" i="2"/>
  <c r="S14" i="2"/>
  <c r="T14" i="2"/>
  <c r="U14" i="2"/>
  <c r="I13" i="2"/>
  <c r="M215" i="13" s="1"/>
  <c r="O13" i="2"/>
  <c r="J213" i="13" s="1"/>
  <c r="P13" i="2"/>
  <c r="K213" i="13" s="1"/>
  <c r="Q13" i="2"/>
  <c r="S13" i="2"/>
  <c r="T13" i="2"/>
  <c r="U13" i="2"/>
  <c r="I12" i="2"/>
  <c r="M152" i="13" s="1"/>
  <c r="O12" i="2"/>
  <c r="J149" i="13" s="1"/>
  <c r="P12" i="2"/>
  <c r="K149" i="13" s="1"/>
  <c r="Q12" i="2"/>
  <c r="S12" i="2"/>
  <c r="T12" i="2"/>
  <c r="U12" i="2"/>
  <c r="I11" i="2"/>
  <c r="M168" i="13" s="1"/>
  <c r="O11" i="2"/>
  <c r="J155" i="13" s="1"/>
  <c r="P11" i="2"/>
  <c r="K155" i="13" s="1"/>
  <c r="Q11" i="2"/>
  <c r="S11" i="2"/>
  <c r="J165" i="13" s="1"/>
  <c r="T11" i="2"/>
  <c r="K165" i="13" s="1"/>
  <c r="U11" i="2"/>
  <c r="I10" i="2"/>
  <c r="M250" i="13" s="1"/>
  <c r="O10" i="2"/>
  <c r="P10" i="2"/>
  <c r="Q10" i="2"/>
  <c r="S10" i="2"/>
  <c r="T10" i="2"/>
  <c r="U10" i="2"/>
  <c r="I9" i="2"/>
  <c r="M247" i="13" s="1"/>
  <c r="O9" i="2"/>
  <c r="P9" i="2"/>
  <c r="Q9" i="2"/>
  <c r="S9" i="2"/>
  <c r="T9" i="2"/>
  <c r="U9" i="2"/>
  <c r="I8" i="2"/>
  <c r="M251" i="13" s="1"/>
  <c r="O8" i="2"/>
  <c r="P8" i="2"/>
  <c r="Q8" i="2"/>
  <c r="S8" i="2"/>
  <c r="T8" i="2"/>
  <c r="U8" i="2"/>
  <c r="I7" i="2"/>
  <c r="M248" i="13" s="1"/>
  <c r="O7" i="2"/>
  <c r="P7" i="2"/>
  <c r="Q7" i="2"/>
  <c r="S7" i="2"/>
  <c r="T7" i="2"/>
  <c r="U7" i="2"/>
  <c r="I6" i="2"/>
  <c r="M249" i="13" s="1"/>
  <c r="O6" i="2"/>
  <c r="P6" i="2"/>
  <c r="Q6" i="2"/>
  <c r="S6" i="2"/>
  <c r="J246" i="13" s="1"/>
  <c r="T6" i="2"/>
  <c r="K246" i="13" s="1"/>
  <c r="U6" i="2"/>
  <c r="I5" i="2"/>
  <c r="M211" i="13" s="1"/>
  <c r="O5" i="2"/>
  <c r="P5" i="2"/>
  <c r="Q5" i="2"/>
  <c r="S5" i="2"/>
  <c r="T5" i="2"/>
  <c r="U5" i="2"/>
  <c r="I4" i="2"/>
  <c r="M212" i="13" s="1"/>
  <c r="O4" i="2"/>
  <c r="P4" i="2"/>
  <c r="Q4" i="2"/>
  <c r="S4" i="2"/>
  <c r="T4" i="2"/>
  <c r="U4" i="2"/>
  <c r="I3" i="2"/>
  <c r="M210" i="13" s="1"/>
  <c r="O3" i="2"/>
  <c r="J188" i="13" s="1"/>
  <c r="P3" i="2"/>
  <c r="K188" i="13" s="1"/>
  <c r="Q3" i="2"/>
  <c r="S3" i="2"/>
  <c r="J209" i="13" s="1"/>
  <c r="T3" i="2"/>
  <c r="K209" i="13" s="1"/>
  <c r="U3" i="2"/>
  <c r="I2" i="2"/>
  <c r="O2" i="2"/>
  <c r="J223" i="13" s="1"/>
  <c r="P2" i="2"/>
  <c r="K223" i="13" s="1"/>
  <c r="Q2" i="2"/>
  <c r="S2" i="2"/>
  <c r="J261" i="13" s="1"/>
  <c r="T2" i="2"/>
  <c r="K261" i="13" s="1"/>
  <c r="U2" i="2"/>
  <c r="H12" i="3"/>
  <c r="L15" i="3"/>
  <c r="L6" i="3"/>
  <c r="L37" i="3"/>
  <c r="L14" i="3"/>
  <c r="L3" i="3"/>
  <c r="L4" i="3"/>
  <c r="L16" i="3"/>
  <c r="L34" i="3"/>
  <c r="L17" i="3"/>
  <c r="L42" i="3"/>
  <c r="L43" i="3"/>
  <c r="L38" i="3"/>
  <c r="L7" i="3"/>
  <c r="L35" i="3"/>
  <c r="L39" i="3"/>
  <c r="L33" i="3"/>
  <c r="L27" i="3"/>
  <c r="L26" i="3"/>
  <c r="L32" i="3"/>
  <c r="L25" i="3"/>
  <c r="L18" i="3"/>
  <c r="L20" i="3"/>
  <c r="L40" i="3"/>
  <c r="L24" i="3"/>
  <c r="L21" i="3"/>
  <c r="L13" i="3"/>
  <c r="L12" i="3"/>
  <c r="L36" i="3"/>
  <c r="L5" i="3"/>
  <c r="L45" i="3"/>
  <c r="L44" i="3"/>
  <c r="L22" i="3"/>
  <c r="L23" i="3"/>
  <c r="L8" i="3"/>
  <c r="L19" i="3"/>
  <c r="L28" i="3"/>
  <c r="L41" i="3"/>
  <c r="L31" i="3"/>
  <c r="L29" i="3"/>
  <c r="L30" i="3"/>
  <c r="L9" i="3"/>
  <c r="L10" i="3"/>
  <c r="L11" i="3"/>
  <c r="M15" i="3"/>
  <c r="M6" i="3"/>
  <c r="M37" i="3"/>
  <c r="M14" i="3"/>
  <c r="M3" i="3"/>
  <c r="M4" i="3"/>
  <c r="M16" i="3"/>
  <c r="M34" i="3"/>
  <c r="M17" i="3"/>
  <c r="M42" i="3"/>
  <c r="M43" i="3"/>
  <c r="M38" i="3"/>
  <c r="M7" i="3"/>
  <c r="M35" i="3"/>
  <c r="M39" i="3"/>
  <c r="M33" i="3"/>
  <c r="M27" i="3"/>
  <c r="M26" i="3"/>
  <c r="M32" i="3"/>
  <c r="M25" i="3"/>
  <c r="M18" i="3"/>
  <c r="M20" i="3"/>
  <c r="M40" i="3"/>
  <c r="M24" i="3"/>
  <c r="M21" i="3"/>
  <c r="M13" i="3"/>
  <c r="M12" i="3"/>
  <c r="M36" i="3"/>
  <c r="M5" i="3"/>
  <c r="M45" i="3"/>
  <c r="M44" i="3"/>
  <c r="M22" i="3"/>
  <c r="M23" i="3"/>
  <c r="M8" i="3"/>
  <c r="M19" i="3"/>
  <c r="M28" i="3"/>
  <c r="M41" i="3"/>
  <c r="M31" i="3"/>
  <c r="M29" i="3"/>
  <c r="M30" i="3"/>
  <c r="M9" i="3"/>
  <c r="M10" i="3"/>
  <c r="M11" i="3"/>
  <c r="N15" i="3"/>
  <c r="N6" i="3"/>
  <c r="N37" i="3"/>
  <c r="N14" i="3"/>
  <c r="N3" i="3"/>
  <c r="N4" i="3"/>
  <c r="N16" i="3"/>
  <c r="N34" i="3"/>
  <c r="N17" i="3"/>
  <c r="N42" i="3"/>
  <c r="N43" i="3"/>
  <c r="N38" i="3"/>
  <c r="N7" i="3"/>
  <c r="N35" i="3"/>
  <c r="N39" i="3"/>
  <c r="N33" i="3"/>
  <c r="N27" i="3"/>
  <c r="N26" i="3"/>
  <c r="N32" i="3"/>
  <c r="N25" i="3"/>
  <c r="N18" i="3"/>
  <c r="N20" i="3"/>
  <c r="N40" i="3"/>
  <c r="N24" i="3"/>
  <c r="N21" i="3"/>
  <c r="N13" i="3"/>
  <c r="N12" i="3"/>
  <c r="N36" i="3"/>
  <c r="N5" i="3"/>
  <c r="N45" i="3"/>
  <c r="N44" i="3"/>
  <c r="N22" i="3"/>
  <c r="N23" i="3"/>
  <c r="N8" i="3"/>
  <c r="N19" i="3"/>
  <c r="N28" i="3"/>
  <c r="N41" i="3"/>
  <c r="N31" i="3"/>
  <c r="N29" i="3"/>
  <c r="N30" i="3"/>
  <c r="N9" i="3"/>
  <c r="N10" i="3"/>
  <c r="N11" i="3"/>
  <c r="R3" i="3"/>
  <c r="V3" i="3" s="1"/>
  <c r="R4" i="3"/>
  <c r="V4" i="3" s="1"/>
  <c r="R5" i="3"/>
  <c r="V5" i="3" s="1"/>
  <c r="R6" i="3"/>
  <c r="V6" i="3" s="1"/>
  <c r="R7" i="3"/>
  <c r="V7" i="3" s="1"/>
  <c r="R8" i="3"/>
  <c r="V8" i="3" s="1"/>
  <c r="R9" i="3"/>
  <c r="V9" i="3" s="1"/>
  <c r="R10" i="3"/>
  <c r="V10" i="3" s="1"/>
  <c r="R11" i="3"/>
  <c r="V11" i="3" s="1"/>
  <c r="R12" i="3"/>
  <c r="V12" i="3" s="1"/>
  <c r="R13" i="3"/>
  <c r="V13" i="3" s="1"/>
  <c r="R14" i="3"/>
  <c r="V14" i="3" s="1"/>
  <c r="R15" i="3"/>
  <c r="V15" i="3" s="1"/>
  <c r="R16" i="3"/>
  <c r="V16" i="3" s="1"/>
  <c r="R17" i="3"/>
  <c r="V17" i="3" s="1"/>
  <c r="R18" i="3"/>
  <c r="V18" i="3" s="1"/>
  <c r="R19" i="3"/>
  <c r="V19" i="3" s="1"/>
  <c r="R20" i="3"/>
  <c r="V20" i="3" s="1"/>
  <c r="R21" i="3"/>
  <c r="V21" i="3" s="1"/>
  <c r="R22" i="3"/>
  <c r="V22" i="3" s="1"/>
  <c r="R23" i="3"/>
  <c r="V23" i="3" s="1"/>
  <c r="R24" i="3"/>
  <c r="V24" i="3" s="1"/>
  <c r="R25" i="3"/>
  <c r="V25" i="3" s="1"/>
  <c r="R26" i="3"/>
  <c r="V26" i="3" s="1"/>
  <c r="R27" i="3"/>
  <c r="V27" i="3" s="1"/>
  <c r="R28" i="3"/>
  <c r="V28" i="3" s="1"/>
  <c r="R29" i="3"/>
  <c r="V29" i="3" s="1"/>
  <c r="R30" i="3"/>
  <c r="V30" i="3" s="1"/>
  <c r="R31" i="3"/>
  <c r="V31" i="3" s="1"/>
  <c r="R32" i="3"/>
  <c r="V32" i="3" s="1"/>
  <c r="R33" i="3"/>
  <c r="V33" i="3" s="1"/>
  <c r="R34" i="3"/>
  <c r="V34" i="3" s="1"/>
  <c r="R35" i="3"/>
  <c r="V35" i="3" s="1"/>
  <c r="R36" i="3"/>
  <c r="V36" i="3" s="1"/>
  <c r="R37" i="3"/>
  <c r="V37" i="3" s="1"/>
  <c r="R38" i="3"/>
  <c r="V38" i="3" s="1"/>
  <c r="R39" i="3"/>
  <c r="V39" i="3" s="1"/>
  <c r="R40" i="3"/>
  <c r="V40" i="3" s="1"/>
  <c r="R41" i="3"/>
  <c r="V41" i="3" s="1"/>
  <c r="R42" i="3"/>
  <c r="V42" i="3" s="1"/>
  <c r="R43" i="3"/>
  <c r="V43" i="3" s="1"/>
  <c r="R44" i="3"/>
  <c r="V44" i="3" s="1"/>
  <c r="R45" i="3"/>
  <c r="V45" i="3" s="1"/>
  <c r="R46" i="3"/>
  <c r="V46" i="3" s="1"/>
  <c r="R47" i="3"/>
  <c r="V47" i="3" s="1"/>
  <c r="R48" i="3"/>
  <c r="V48" i="3" s="1"/>
  <c r="R49" i="3"/>
  <c r="V49" i="3" s="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G4" i="3"/>
  <c r="G3" i="3"/>
  <c r="G9" i="3"/>
  <c r="G11" i="3"/>
  <c r="G5" i="3"/>
  <c r="G10" i="3"/>
  <c r="G14" i="3"/>
  <c r="G6" i="3"/>
  <c r="G13" i="3"/>
  <c r="G12" i="3"/>
  <c r="G15" i="3"/>
  <c r="G7" i="3"/>
  <c r="G8" i="3"/>
  <c r="H4" i="3"/>
  <c r="H3" i="3"/>
  <c r="H9" i="3"/>
  <c r="H10" i="3"/>
  <c r="H14" i="3"/>
  <c r="H15" i="3"/>
  <c r="I4" i="3"/>
  <c r="I3" i="3"/>
  <c r="I9" i="3"/>
  <c r="I11" i="3"/>
  <c r="I5" i="3"/>
  <c r="I10" i="3"/>
  <c r="I14" i="3"/>
  <c r="I6" i="3"/>
  <c r="I13" i="3"/>
  <c r="I12" i="3"/>
  <c r="I15" i="3"/>
  <c r="I7" i="3"/>
  <c r="I8" i="3"/>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G139" i="13" l="1"/>
  <c r="F139" i="13" s="1"/>
  <c r="P139" i="13" s="1"/>
  <c r="Q139" i="13" s="1"/>
  <c r="G5" i="13"/>
  <c r="F5" i="13" s="1"/>
  <c r="P5" i="13" s="1"/>
  <c r="Q5" i="13" s="1"/>
  <c r="G99" i="13"/>
  <c r="F99" i="13" s="1"/>
  <c r="P99" i="13" s="1"/>
  <c r="Q99" i="13" s="1"/>
  <c r="G163" i="13"/>
  <c r="F163" i="13" s="1"/>
  <c r="P163" i="13" s="1"/>
  <c r="Q163" i="13" s="1"/>
  <c r="G75" i="13"/>
  <c r="F75" i="13" s="1"/>
  <c r="P75" i="13" s="1"/>
  <c r="Q75" i="13" s="1"/>
  <c r="G283" i="13"/>
  <c r="F283" i="13" s="1"/>
  <c r="P283" i="13" s="1"/>
  <c r="Q283" i="13" s="1"/>
  <c r="G267" i="13"/>
  <c r="F267" i="13" s="1"/>
  <c r="P267" i="13" s="1"/>
  <c r="Q267" i="13" s="1"/>
  <c r="G243" i="13"/>
  <c r="F243" i="13" s="1"/>
  <c r="P243" i="13" s="1"/>
  <c r="Q243" i="13" s="1"/>
  <c r="G219" i="13"/>
  <c r="F219" i="13" s="1"/>
  <c r="P219" i="13" s="1"/>
  <c r="Q219" i="13" s="1"/>
  <c r="G179" i="13"/>
  <c r="F179" i="13" s="1"/>
  <c r="P179" i="13" s="1"/>
  <c r="Q179" i="13" s="1"/>
  <c r="G115" i="13"/>
  <c r="F115" i="13" s="1"/>
  <c r="P115" i="13" s="1"/>
  <c r="Q115" i="13" s="1"/>
  <c r="G195" i="13"/>
  <c r="F195" i="13" s="1"/>
  <c r="P195" i="13" s="1"/>
  <c r="Q195" i="13" s="1"/>
  <c r="G259" i="13"/>
  <c r="F259" i="13" s="1"/>
  <c r="P259" i="13" s="1"/>
  <c r="Q259" i="13" s="1"/>
  <c r="G171" i="13"/>
  <c r="F171" i="13" s="1"/>
  <c r="P171" i="13" s="1"/>
  <c r="Q171" i="13" s="1"/>
  <c r="G43" i="13"/>
  <c r="F43" i="13" s="1"/>
  <c r="P43" i="13" s="1"/>
  <c r="Q43" i="13" s="1"/>
  <c r="G211" i="13"/>
  <c r="F211" i="13" s="1"/>
  <c r="P211" i="13" s="1"/>
  <c r="Q211" i="13" s="1"/>
  <c r="G83" i="13"/>
  <c r="F83" i="13" s="1"/>
  <c r="P83" i="13" s="1"/>
  <c r="Q83" i="13" s="1"/>
  <c r="G67" i="13"/>
  <c r="F67" i="13" s="1"/>
  <c r="P67" i="13" s="1"/>
  <c r="Q67" i="13" s="1"/>
  <c r="G27" i="13"/>
  <c r="F27" i="13" s="1"/>
  <c r="P27" i="13" s="1"/>
  <c r="Q27" i="13" s="1"/>
  <c r="G275" i="13"/>
  <c r="F275" i="13" s="1"/>
  <c r="P275" i="13" s="1"/>
  <c r="Q275" i="13" s="1"/>
  <c r="G147" i="13"/>
  <c r="F147" i="13" s="1"/>
  <c r="P147" i="13" s="1"/>
  <c r="Q147" i="13" s="1"/>
  <c r="G123" i="13"/>
  <c r="F123" i="13" s="1"/>
  <c r="P123" i="13" s="1"/>
  <c r="Q123" i="13" s="1"/>
  <c r="G107" i="13"/>
  <c r="F107" i="13" s="1"/>
  <c r="P107" i="13" s="1"/>
  <c r="Q107" i="13" s="1"/>
  <c r="G11" i="13"/>
  <c r="F11" i="13" s="1"/>
  <c r="P11" i="13" s="1"/>
  <c r="Q11" i="13" s="1"/>
  <c r="G251" i="13"/>
  <c r="F251" i="13" s="1"/>
  <c r="P251" i="13" s="1"/>
  <c r="Q251" i="13" s="1"/>
  <c r="G227" i="13"/>
  <c r="F227" i="13" s="1"/>
  <c r="P227" i="13" s="1"/>
  <c r="Q227" i="13" s="1"/>
  <c r="G203" i="13"/>
  <c r="F203" i="13" s="1"/>
  <c r="P203" i="13" s="1"/>
  <c r="Q203" i="13" s="1"/>
  <c r="G187" i="13"/>
  <c r="F187" i="13" s="1"/>
  <c r="P187" i="13" s="1"/>
  <c r="Q187" i="13" s="1"/>
  <c r="G260" i="13"/>
  <c r="F260" i="13" s="1"/>
  <c r="P260" i="13" s="1"/>
  <c r="Q260" i="13" s="1"/>
  <c r="G236" i="13"/>
  <c r="F236" i="13" s="1"/>
  <c r="P236" i="13" s="1"/>
  <c r="Q236" i="13" s="1"/>
  <c r="G228" i="13"/>
  <c r="F228" i="13" s="1"/>
  <c r="P228" i="13" s="1"/>
  <c r="Q228" i="13" s="1"/>
  <c r="G220" i="13"/>
  <c r="F220" i="13" s="1"/>
  <c r="P220" i="13" s="1"/>
  <c r="Q220" i="13" s="1"/>
  <c r="G212" i="13"/>
  <c r="F212" i="13" s="1"/>
  <c r="P212" i="13" s="1"/>
  <c r="Q212" i="13" s="1"/>
  <c r="G204" i="13"/>
  <c r="F204" i="13" s="1"/>
  <c r="P204" i="13" s="1"/>
  <c r="Q204" i="13" s="1"/>
  <c r="G196" i="13"/>
  <c r="F196" i="13" s="1"/>
  <c r="P196" i="13" s="1"/>
  <c r="Q196" i="13" s="1"/>
  <c r="G180" i="13"/>
  <c r="F180" i="13" s="1"/>
  <c r="P180" i="13" s="1"/>
  <c r="Q180" i="13" s="1"/>
  <c r="G172" i="13"/>
  <c r="F172" i="13" s="1"/>
  <c r="P172" i="13" s="1"/>
  <c r="Q172" i="13" s="1"/>
  <c r="G164" i="13"/>
  <c r="F164" i="13" s="1"/>
  <c r="P164" i="13" s="1"/>
  <c r="Q164" i="13" s="1"/>
  <c r="G148" i="13"/>
  <c r="F148" i="13" s="1"/>
  <c r="P148" i="13" s="1"/>
  <c r="Q148" i="13" s="1"/>
  <c r="G140" i="13"/>
  <c r="F140" i="13" s="1"/>
  <c r="P140" i="13" s="1"/>
  <c r="Q140" i="13" s="1"/>
  <c r="G124" i="13"/>
  <c r="F124" i="13" s="1"/>
  <c r="P124" i="13" s="1"/>
  <c r="Q124" i="13" s="1"/>
  <c r="G108" i="13"/>
  <c r="F108" i="13" s="1"/>
  <c r="P108" i="13" s="1"/>
  <c r="Q108" i="13" s="1"/>
  <c r="G100" i="13"/>
  <c r="F100" i="13" s="1"/>
  <c r="P100" i="13" s="1"/>
  <c r="Q100" i="13" s="1"/>
  <c r="G92" i="13"/>
  <c r="F92" i="13" s="1"/>
  <c r="P92" i="13" s="1"/>
  <c r="Q92" i="13" s="1"/>
  <c r="G84" i="13"/>
  <c r="F84" i="13" s="1"/>
  <c r="P84" i="13" s="1"/>
  <c r="Q84" i="13" s="1"/>
  <c r="G76" i="13"/>
  <c r="F76" i="13" s="1"/>
  <c r="P76" i="13" s="1"/>
  <c r="Q76" i="13" s="1"/>
  <c r="G44" i="13"/>
  <c r="F44" i="13" s="1"/>
  <c r="P44" i="13" s="1"/>
  <c r="Q44" i="13" s="1"/>
  <c r="G36" i="13"/>
  <c r="F36" i="13" s="1"/>
  <c r="P36" i="13" s="1"/>
  <c r="Q36" i="13" s="1"/>
  <c r="G20" i="13"/>
  <c r="F20" i="13" s="1"/>
  <c r="P20" i="13" s="1"/>
  <c r="Q20" i="13" s="1"/>
  <c r="G4" i="13"/>
  <c r="F4" i="13" s="1"/>
  <c r="P4" i="13" s="1"/>
  <c r="Q4" i="13" s="1"/>
  <c r="G282" i="13"/>
  <c r="F282" i="13" s="1"/>
  <c r="P282" i="13" s="1"/>
  <c r="Q282" i="13" s="1"/>
  <c r="G274" i="13"/>
  <c r="F274" i="13" s="1"/>
  <c r="P274" i="13" s="1"/>
  <c r="Q274" i="13" s="1"/>
  <c r="G266" i="13"/>
  <c r="F266" i="13" s="1"/>
  <c r="P266" i="13" s="1"/>
  <c r="Q266" i="13" s="1"/>
  <c r="G258" i="13"/>
  <c r="F258" i="13" s="1"/>
  <c r="P258" i="13" s="1"/>
  <c r="Q258" i="13" s="1"/>
  <c r="G250" i="13"/>
  <c r="F250" i="13" s="1"/>
  <c r="P250" i="13" s="1"/>
  <c r="Q250" i="13" s="1"/>
  <c r="G234" i="13"/>
  <c r="F234" i="13" s="1"/>
  <c r="P234" i="13" s="1"/>
  <c r="Q234" i="13" s="1"/>
  <c r="G226" i="13"/>
  <c r="F226" i="13" s="1"/>
  <c r="P226" i="13" s="1"/>
  <c r="Q226" i="13" s="1"/>
  <c r="G218" i="13"/>
  <c r="F218" i="13" s="1"/>
  <c r="P218" i="13" s="1"/>
  <c r="Q218" i="13" s="1"/>
  <c r="G210" i="13"/>
  <c r="F210" i="13" s="1"/>
  <c r="P210" i="13" s="1"/>
  <c r="Q210" i="13" s="1"/>
  <c r="G186" i="13"/>
  <c r="F186" i="13" s="1"/>
  <c r="P186" i="13" s="1"/>
  <c r="Q186" i="13" s="1"/>
  <c r="G154" i="13"/>
  <c r="F154" i="13" s="1"/>
  <c r="P154" i="13" s="1"/>
  <c r="Q154" i="13" s="1"/>
  <c r="G146" i="13"/>
  <c r="F146" i="13" s="1"/>
  <c r="P146" i="13" s="1"/>
  <c r="Q146" i="13" s="1"/>
  <c r="G138" i="13"/>
  <c r="F138" i="13" s="1"/>
  <c r="P138" i="13" s="1"/>
  <c r="Q138" i="13" s="1"/>
  <c r="G130" i="13"/>
  <c r="F130" i="13" s="1"/>
  <c r="P130" i="13" s="1"/>
  <c r="Q130" i="13" s="1"/>
  <c r="G122" i="13"/>
  <c r="F122" i="13" s="1"/>
  <c r="P122" i="13" s="1"/>
  <c r="Q122" i="13" s="1"/>
  <c r="G106" i="13"/>
  <c r="F106" i="13" s="1"/>
  <c r="P106" i="13" s="1"/>
  <c r="Q106" i="13" s="1"/>
  <c r="G98" i="13"/>
  <c r="F98" i="13" s="1"/>
  <c r="P98" i="13" s="1"/>
  <c r="Q98" i="13" s="1"/>
  <c r="G90" i="13"/>
  <c r="F90" i="13" s="1"/>
  <c r="P90" i="13" s="1"/>
  <c r="Q90" i="13" s="1"/>
  <c r="G74" i="13"/>
  <c r="F74" i="13" s="1"/>
  <c r="P74" i="13" s="1"/>
  <c r="Q74" i="13" s="1"/>
  <c r="G58" i="13"/>
  <c r="F58" i="13" s="1"/>
  <c r="P58" i="13" s="1"/>
  <c r="Q58" i="13" s="1"/>
  <c r="G50" i="13"/>
  <c r="F50" i="13" s="1"/>
  <c r="P50" i="13" s="1"/>
  <c r="Q50" i="13" s="1"/>
  <c r="G10" i="13"/>
  <c r="F10" i="13" s="1"/>
  <c r="P10" i="13" s="1"/>
  <c r="Q10" i="13" s="1"/>
  <c r="G273" i="13"/>
  <c r="F273" i="13" s="1"/>
  <c r="P273" i="13" s="1"/>
  <c r="Q273" i="13" s="1"/>
  <c r="G265" i="13"/>
  <c r="F265" i="13" s="1"/>
  <c r="P265" i="13" s="1"/>
  <c r="Q265" i="13" s="1"/>
  <c r="G257" i="13"/>
  <c r="F257" i="13" s="1"/>
  <c r="P257" i="13" s="1"/>
  <c r="Q257" i="13" s="1"/>
  <c r="G249" i="13"/>
  <c r="F249" i="13" s="1"/>
  <c r="P249" i="13" s="1"/>
  <c r="Q249" i="13" s="1"/>
  <c r="G241" i="13"/>
  <c r="F241" i="13" s="1"/>
  <c r="P241" i="13" s="1"/>
  <c r="Q241" i="13" s="1"/>
  <c r="G225" i="13"/>
  <c r="F225" i="13" s="1"/>
  <c r="P225" i="13" s="1"/>
  <c r="Q225" i="13" s="1"/>
  <c r="G217" i="13"/>
  <c r="F217" i="13" s="1"/>
  <c r="P217" i="13" s="1"/>
  <c r="Q217" i="13" s="1"/>
  <c r="G201" i="13"/>
  <c r="F201" i="13" s="1"/>
  <c r="P201" i="13" s="1"/>
  <c r="Q201" i="13" s="1"/>
  <c r="G193" i="13"/>
  <c r="F193" i="13" s="1"/>
  <c r="P193" i="13" s="1"/>
  <c r="Q193" i="13" s="1"/>
  <c r="G177" i="13"/>
  <c r="F177" i="13" s="1"/>
  <c r="P177" i="13" s="1"/>
  <c r="Q177" i="13" s="1"/>
  <c r="G161" i="13"/>
  <c r="F161" i="13" s="1"/>
  <c r="P161" i="13" s="1"/>
  <c r="Q161" i="13" s="1"/>
  <c r="G153" i="13"/>
  <c r="F153" i="13" s="1"/>
  <c r="P153" i="13" s="1"/>
  <c r="Q153" i="13" s="1"/>
  <c r="G145" i="13"/>
  <c r="F145" i="13" s="1"/>
  <c r="P145" i="13" s="1"/>
  <c r="Q145" i="13" s="1"/>
  <c r="G137" i="13"/>
  <c r="F137" i="13" s="1"/>
  <c r="P137" i="13" s="1"/>
  <c r="Q137" i="13" s="1"/>
  <c r="G129" i="13"/>
  <c r="F129" i="13" s="1"/>
  <c r="P129" i="13" s="1"/>
  <c r="Q129" i="13" s="1"/>
  <c r="G113" i="13"/>
  <c r="F113" i="13" s="1"/>
  <c r="P113" i="13" s="1"/>
  <c r="Q113" i="13" s="1"/>
  <c r="G105" i="13"/>
  <c r="F105" i="13" s="1"/>
  <c r="P105" i="13" s="1"/>
  <c r="Q105" i="13" s="1"/>
  <c r="G97" i="13"/>
  <c r="F97" i="13" s="1"/>
  <c r="P97" i="13" s="1"/>
  <c r="Q97" i="13" s="1"/>
  <c r="G89" i="13"/>
  <c r="F89" i="13" s="1"/>
  <c r="P89" i="13" s="1"/>
  <c r="Q89" i="13" s="1"/>
  <c r="G73" i="13"/>
  <c r="F73" i="13" s="1"/>
  <c r="P73" i="13" s="1"/>
  <c r="Q73" i="13" s="1"/>
  <c r="G33" i="13"/>
  <c r="F33" i="13" s="1"/>
  <c r="P33" i="13" s="1"/>
  <c r="Q33" i="13" s="1"/>
  <c r="G17" i="13"/>
  <c r="F17" i="13" s="1"/>
  <c r="P17" i="13" s="1"/>
  <c r="Q17" i="13" s="1"/>
  <c r="G280" i="13"/>
  <c r="F280" i="13" s="1"/>
  <c r="P280" i="13" s="1"/>
  <c r="Q280" i="13" s="1"/>
  <c r="G272" i="13"/>
  <c r="F272" i="13" s="1"/>
  <c r="P272" i="13" s="1"/>
  <c r="Q272" i="13" s="1"/>
  <c r="G264" i="13"/>
  <c r="F264" i="13" s="1"/>
  <c r="P264" i="13" s="1"/>
  <c r="Q264" i="13" s="1"/>
  <c r="G256" i="13"/>
  <c r="F256" i="13" s="1"/>
  <c r="P256" i="13" s="1"/>
  <c r="Q256" i="13" s="1"/>
  <c r="G248" i="13"/>
  <c r="F248" i="13" s="1"/>
  <c r="P248" i="13" s="1"/>
  <c r="Q248" i="13" s="1"/>
  <c r="G240" i="13"/>
  <c r="F240" i="13" s="1"/>
  <c r="P240" i="13" s="1"/>
  <c r="Q240" i="13" s="1"/>
  <c r="G232" i="13"/>
  <c r="F232" i="13" s="1"/>
  <c r="P232" i="13" s="1"/>
  <c r="Q232" i="13" s="1"/>
  <c r="G216" i="13"/>
  <c r="F216" i="13" s="1"/>
  <c r="P216" i="13" s="1"/>
  <c r="Q216" i="13" s="1"/>
  <c r="G208" i="13"/>
  <c r="F208" i="13" s="1"/>
  <c r="P208" i="13" s="1"/>
  <c r="Q208" i="13" s="1"/>
  <c r="G200" i="13"/>
  <c r="F200" i="13" s="1"/>
  <c r="P200" i="13" s="1"/>
  <c r="Q200" i="13" s="1"/>
  <c r="G192" i="13"/>
  <c r="F192" i="13" s="1"/>
  <c r="P192" i="13" s="1"/>
  <c r="Q192" i="13" s="1"/>
  <c r="G184" i="13"/>
  <c r="F184" i="13" s="1"/>
  <c r="P184" i="13" s="1"/>
  <c r="Q184" i="13" s="1"/>
  <c r="G176" i="13"/>
  <c r="F176" i="13" s="1"/>
  <c r="P176" i="13" s="1"/>
  <c r="Q176" i="13" s="1"/>
  <c r="G168" i="13"/>
  <c r="F168" i="13" s="1"/>
  <c r="P168" i="13" s="1"/>
  <c r="Q168" i="13" s="1"/>
  <c r="G160" i="13"/>
  <c r="F160" i="13" s="1"/>
  <c r="P160" i="13" s="1"/>
  <c r="Q160" i="13" s="1"/>
  <c r="G152" i="13"/>
  <c r="F152" i="13" s="1"/>
  <c r="P152" i="13" s="1"/>
  <c r="Q152" i="13" s="1"/>
  <c r="G144" i="13"/>
  <c r="F144" i="13" s="1"/>
  <c r="P144" i="13" s="1"/>
  <c r="Q144" i="13" s="1"/>
  <c r="G136" i="13"/>
  <c r="F136" i="13" s="1"/>
  <c r="P136" i="13" s="1"/>
  <c r="Q136" i="13" s="1"/>
  <c r="G128" i="13"/>
  <c r="F128" i="13" s="1"/>
  <c r="P128" i="13" s="1"/>
  <c r="Q128" i="13" s="1"/>
  <c r="G112" i="13"/>
  <c r="F112" i="13" s="1"/>
  <c r="P112" i="13" s="1"/>
  <c r="Q112" i="13" s="1"/>
  <c r="G104" i="13"/>
  <c r="F104" i="13" s="1"/>
  <c r="P104" i="13" s="1"/>
  <c r="Q104" i="13" s="1"/>
  <c r="G88" i="13"/>
  <c r="F88" i="13" s="1"/>
  <c r="P88" i="13" s="1"/>
  <c r="Q88" i="13" s="1"/>
  <c r="G80" i="13"/>
  <c r="F80" i="13" s="1"/>
  <c r="P80" i="13" s="1"/>
  <c r="Q80" i="13" s="1"/>
  <c r="G64" i="13"/>
  <c r="F64" i="13" s="1"/>
  <c r="P64" i="13" s="1"/>
  <c r="Q64" i="13" s="1"/>
  <c r="G40" i="13"/>
  <c r="F40" i="13" s="1"/>
  <c r="P40" i="13" s="1"/>
  <c r="Q40" i="13" s="1"/>
  <c r="G32" i="13"/>
  <c r="F32" i="13" s="1"/>
  <c r="P32" i="13" s="1"/>
  <c r="Q32" i="13" s="1"/>
  <c r="G24" i="13"/>
  <c r="F24" i="13" s="1"/>
  <c r="P24" i="13" s="1"/>
  <c r="Q24" i="13" s="1"/>
  <c r="G16" i="13"/>
  <c r="F16" i="13" s="1"/>
  <c r="P16" i="13" s="1"/>
  <c r="Q16" i="13" s="1"/>
  <c r="G287" i="13"/>
  <c r="F287" i="13" s="1"/>
  <c r="P287" i="13" s="1"/>
  <c r="Q287" i="13" s="1"/>
  <c r="G263" i="13"/>
  <c r="F263" i="13" s="1"/>
  <c r="P263" i="13" s="1"/>
  <c r="Q263" i="13" s="1"/>
  <c r="G255" i="13"/>
  <c r="F255" i="13" s="1"/>
  <c r="P255" i="13" s="1"/>
  <c r="Q255" i="13" s="1"/>
  <c r="G247" i="13"/>
  <c r="F247" i="13" s="1"/>
  <c r="P247" i="13" s="1"/>
  <c r="Q247" i="13" s="1"/>
  <c r="G239" i="13"/>
  <c r="F239" i="13" s="1"/>
  <c r="P239" i="13" s="1"/>
  <c r="Q239" i="13" s="1"/>
  <c r="G231" i="13"/>
  <c r="F231" i="13" s="1"/>
  <c r="P231" i="13" s="1"/>
  <c r="Q231" i="13" s="1"/>
  <c r="G215" i="13"/>
  <c r="F215" i="13" s="1"/>
  <c r="P215" i="13" s="1"/>
  <c r="Q215" i="13" s="1"/>
  <c r="G207" i="13"/>
  <c r="F207" i="13" s="1"/>
  <c r="P207" i="13" s="1"/>
  <c r="Q207" i="13" s="1"/>
  <c r="G191" i="13"/>
  <c r="F191" i="13" s="1"/>
  <c r="P191" i="13" s="1"/>
  <c r="Q191" i="13" s="1"/>
  <c r="G183" i="13"/>
  <c r="F183" i="13" s="1"/>
  <c r="P183" i="13" s="1"/>
  <c r="Q183" i="13" s="1"/>
  <c r="G175" i="13"/>
  <c r="F175" i="13" s="1"/>
  <c r="P175" i="13" s="1"/>
  <c r="Q175" i="13" s="1"/>
  <c r="G167" i="13"/>
  <c r="F167" i="13" s="1"/>
  <c r="P167" i="13" s="1"/>
  <c r="Q167" i="13" s="1"/>
  <c r="G159" i="13"/>
  <c r="F159" i="13" s="1"/>
  <c r="P159" i="13" s="1"/>
  <c r="Q159" i="13" s="1"/>
  <c r="G151" i="13"/>
  <c r="F151" i="13" s="1"/>
  <c r="P151" i="13" s="1"/>
  <c r="Q151" i="13" s="1"/>
  <c r="G135" i="13"/>
  <c r="F135" i="13" s="1"/>
  <c r="P135" i="13" s="1"/>
  <c r="Q135" i="13" s="1"/>
  <c r="G119" i="13"/>
  <c r="F119" i="13" s="1"/>
  <c r="P119" i="13" s="1"/>
  <c r="Q119" i="13" s="1"/>
  <c r="G111" i="13"/>
  <c r="F111" i="13" s="1"/>
  <c r="P111" i="13" s="1"/>
  <c r="Q111" i="13" s="1"/>
  <c r="G103" i="13"/>
  <c r="F103" i="13" s="1"/>
  <c r="P103" i="13" s="1"/>
  <c r="Q103" i="13" s="1"/>
  <c r="G95" i="13"/>
  <c r="F95" i="13" s="1"/>
  <c r="P95" i="13" s="1"/>
  <c r="Q95" i="13" s="1"/>
  <c r="G87" i="13"/>
  <c r="F87" i="13" s="1"/>
  <c r="P87" i="13" s="1"/>
  <c r="Q87" i="13" s="1"/>
  <c r="G79" i="13"/>
  <c r="F79" i="13" s="1"/>
  <c r="P79" i="13" s="1"/>
  <c r="Q79" i="13" s="1"/>
  <c r="G55" i="13"/>
  <c r="F55" i="13" s="1"/>
  <c r="P55" i="13" s="1"/>
  <c r="Q55" i="13" s="1"/>
  <c r="G47" i="13"/>
  <c r="F47" i="13" s="1"/>
  <c r="P47" i="13" s="1"/>
  <c r="Q47" i="13" s="1"/>
  <c r="G31" i="13"/>
  <c r="F31" i="13" s="1"/>
  <c r="P31" i="13" s="1"/>
  <c r="Q31" i="13" s="1"/>
  <c r="G23" i="13"/>
  <c r="F23" i="13" s="1"/>
  <c r="P23" i="13" s="1"/>
  <c r="Q23" i="13" s="1"/>
  <c r="G15" i="13"/>
  <c r="F15" i="13" s="1"/>
  <c r="P15" i="13" s="1"/>
  <c r="Q15" i="13" s="1"/>
  <c r="G7" i="13"/>
  <c r="F7" i="13" s="1"/>
  <c r="P7" i="13" s="1"/>
  <c r="Q7" i="13" s="1"/>
  <c r="G278" i="13"/>
  <c r="F278" i="13" s="1"/>
  <c r="P278" i="13" s="1"/>
  <c r="Q278" i="13" s="1"/>
  <c r="G262" i="13"/>
  <c r="F262" i="13" s="1"/>
  <c r="P262" i="13" s="1"/>
  <c r="Q262" i="13" s="1"/>
  <c r="G238" i="13"/>
  <c r="F238" i="13" s="1"/>
  <c r="P238" i="13" s="1"/>
  <c r="Q238" i="13" s="1"/>
  <c r="G230" i="13"/>
  <c r="F230" i="13" s="1"/>
  <c r="P230" i="13" s="1"/>
  <c r="Q230" i="13" s="1"/>
  <c r="G222" i="13"/>
  <c r="F222" i="13" s="1"/>
  <c r="P222" i="13" s="1"/>
  <c r="Q222" i="13" s="1"/>
  <c r="G206" i="13"/>
  <c r="F206" i="13" s="1"/>
  <c r="P206" i="13" s="1"/>
  <c r="Q206" i="13" s="1"/>
  <c r="G198" i="13"/>
  <c r="F198" i="13" s="1"/>
  <c r="P198" i="13" s="1"/>
  <c r="Q198" i="13" s="1"/>
  <c r="G190" i="13"/>
  <c r="F190" i="13" s="1"/>
  <c r="P190" i="13" s="1"/>
  <c r="Q190" i="13" s="1"/>
  <c r="G182" i="13"/>
  <c r="F182" i="13" s="1"/>
  <c r="P182" i="13" s="1"/>
  <c r="Q182" i="13" s="1"/>
  <c r="G174" i="13"/>
  <c r="F174" i="13" s="1"/>
  <c r="P174" i="13" s="1"/>
  <c r="Q174" i="13" s="1"/>
  <c r="G166" i="13"/>
  <c r="F166" i="13" s="1"/>
  <c r="P166" i="13" s="1"/>
  <c r="Q166" i="13" s="1"/>
  <c r="G158" i="13"/>
  <c r="F158" i="13" s="1"/>
  <c r="P158" i="13" s="1"/>
  <c r="Q158" i="13" s="1"/>
  <c r="G134" i="13"/>
  <c r="F134" i="13" s="1"/>
  <c r="P134" i="13" s="1"/>
  <c r="Q134" i="13" s="1"/>
  <c r="G118" i="13"/>
  <c r="F118" i="13" s="1"/>
  <c r="P118" i="13" s="1"/>
  <c r="Q118" i="13" s="1"/>
  <c r="G94" i="13"/>
  <c r="F94" i="13" s="1"/>
  <c r="P94" i="13" s="1"/>
  <c r="Q94" i="13" s="1"/>
  <c r="G78" i="13"/>
  <c r="F78" i="13" s="1"/>
  <c r="P78" i="13" s="1"/>
  <c r="Q78" i="13" s="1"/>
  <c r="G70" i="13"/>
  <c r="F70" i="13" s="1"/>
  <c r="P70" i="13" s="1"/>
  <c r="Q70" i="13" s="1"/>
  <c r="G54" i="13"/>
  <c r="F54" i="13" s="1"/>
  <c r="P54" i="13" s="1"/>
  <c r="Q54" i="13" s="1"/>
  <c r="G30" i="13"/>
  <c r="F30" i="13" s="1"/>
  <c r="P30" i="13" s="1"/>
  <c r="Q30" i="13" s="1"/>
  <c r="G14" i="13"/>
  <c r="F14" i="13" s="1"/>
  <c r="P14" i="13" s="1"/>
  <c r="Q14" i="13" s="1"/>
  <c r="G6" i="13"/>
  <c r="F6" i="13" s="1"/>
  <c r="P6" i="13" s="1"/>
  <c r="Q6" i="13" s="1"/>
  <c r="G285" i="13"/>
  <c r="F285" i="13" s="1"/>
  <c r="P285" i="13" s="1"/>
  <c r="Q285" i="13" s="1"/>
  <c r="G277" i="13"/>
  <c r="F277" i="13" s="1"/>
  <c r="P277" i="13" s="1"/>
  <c r="Q277" i="13" s="1"/>
  <c r="G269" i="13"/>
  <c r="F269" i="13" s="1"/>
  <c r="P269" i="13" s="1"/>
  <c r="Q269" i="13" s="1"/>
  <c r="G253" i="13"/>
  <c r="F253" i="13" s="1"/>
  <c r="P253" i="13" s="1"/>
  <c r="Q253" i="13" s="1"/>
  <c r="G245" i="13"/>
  <c r="F245" i="13" s="1"/>
  <c r="P245" i="13" s="1"/>
  <c r="Q245" i="13" s="1"/>
  <c r="G237" i="13"/>
  <c r="F237" i="13" s="1"/>
  <c r="P237" i="13" s="1"/>
  <c r="Q237" i="13" s="1"/>
  <c r="G221" i="13"/>
  <c r="F221" i="13" s="1"/>
  <c r="P221" i="13" s="1"/>
  <c r="Q221" i="13" s="1"/>
  <c r="G205" i="13"/>
  <c r="F205" i="13" s="1"/>
  <c r="P205" i="13" s="1"/>
  <c r="Q205" i="13" s="1"/>
  <c r="G173" i="13"/>
  <c r="F173" i="13" s="1"/>
  <c r="P173" i="13" s="1"/>
  <c r="Q173" i="13" s="1"/>
  <c r="G157" i="13"/>
  <c r="F157" i="13" s="1"/>
  <c r="P157" i="13" s="1"/>
  <c r="Q157" i="13" s="1"/>
  <c r="G141" i="13"/>
  <c r="F141" i="13" s="1"/>
  <c r="P141" i="13" s="1"/>
  <c r="Q141" i="13" s="1"/>
  <c r="G133" i="13"/>
  <c r="F133" i="13" s="1"/>
  <c r="P133" i="13" s="1"/>
  <c r="Q133" i="13" s="1"/>
  <c r="G125" i="13"/>
  <c r="F125" i="13" s="1"/>
  <c r="P125" i="13" s="1"/>
  <c r="Q125" i="13" s="1"/>
  <c r="G117" i="13"/>
  <c r="F117" i="13" s="1"/>
  <c r="P117" i="13" s="1"/>
  <c r="Q117" i="13" s="1"/>
  <c r="G93" i="13"/>
  <c r="F93" i="13" s="1"/>
  <c r="P93" i="13" s="1"/>
  <c r="Q93" i="13" s="1"/>
  <c r="G85" i="13"/>
  <c r="F85" i="13" s="1"/>
  <c r="P85" i="13" s="1"/>
  <c r="Q85" i="13" s="1"/>
  <c r="G77" i="13"/>
  <c r="F77" i="13" s="1"/>
  <c r="P77" i="13" s="1"/>
  <c r="Q77" i="13" s="1"/>
  <c r="G61" i="13"/>
  <c r="F61" i="13" s="1"/>
  <c r="P61" i="13" s="1"/>
  <c r="Q61" i="13" s="1"/>
  <c r="G53" i="13"/>
  <c r="F53" i="13" s="1"/>
  <c r="P53" i="13" s="1"/>
  <c r="Q53" i="13" s="1"/>
  <c r="G37" i="13"/>
  <c r="F37" i="13" s="1"/>
  <c r="P37" i="13" s="1"/>
  <c r="Q37" i="13" s="1"/>
  <c r="K3" i="13"/>
  <c r="K9" i="13"/>
  <c r="K13" i="13"/>
  <c r="K19" i="13"/>
  <c r="K22" i="13"/>
  <c r="K26" i="13"/>
  <c r="K29" i="13"/>
  <c r="K35" i="13"/>
  <c r="K39" i="13"/>
  <c r="K42" i="13"/>
  <c r="K46" i="13"/>
  <c r="K49" i="13"/>
  <c r="K52" i="13"/>
  <c r="K57" i="13"/>
  <c r="K60" i="13"/>
  <c r="K63" i="13"/>
  <c r="K66" i="13"/>
  <c r="K69" i="13"/>
  <c r="K72" i="13"/>
  <c r="K102" i="13"/>
  <c r="K121" i="13"/>
  <c r="K127" i="13"/>
  <c r="K132" i="13"/>
  <c r="K143" i="13"/>
  <c r="K150" i="13"/>
  <c r="K214" i="13"/>
  <c r="J3" i="13"/>
  <c r="J9" i="13"/>
  <c r="J13" i="13"/>
  <c r="J19" i="13"/>
  <c r="J22" i="13"/>
  <c r="J26" i="13"/>
  <c r="J29" i="13"/>
  <c r="J35" i="13"/>
  <c r="J39" i="13"/>
  <c r="J42" i="13"/>
  <c r="J46" i="13"/>
  <c r="J49" i="13"/>
  <c r="J52" i="13"/>
  <c r="J57" i="13"/>
  <c r="J60" i="13"/>
  <c r="J63" i="13"/>
  <c r="J66" i="13"/>
  <c r="J69" i="13"/>
  <c r="J72" i="13"/>
  <c r="J102" i="13"/>
  <c r="J121" i="13"/>
  <c r="J127" i="13"/>
  <c r="J132" i="13"/>
  <c r="J143" i="13"/>
  <c r="J150" i="13"/>
  <c r="J214" i="13"/>
</calcChain>
</file>

<file path=xl/sharedStrings.xml><?xml version="1.0" encoding="utf-8"?>
<sst xmlns="http://schemas.openxmlformats.org/spreadsheetml/2006/main" count="5394" uniqueCount="2612">
  <si>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</si>
  <si>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</si>
  <si>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</si>
  <si>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</si>
  <si>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</si>
  <si>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</si>
  <si>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</si>
  <si>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</si>
  <si>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</si>
  <si>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</si>
  <si>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</si>
  <si>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</si>
  <si>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</si>
  <si>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</si>
  <si>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</si>
  <si>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</si>
  <si>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</si>
  <si>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</si>
  <si>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</si>
  <si>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</si>
  <si>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</si>
  <si>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</si>
  <si>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</si>
  <si>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</si>
  <si>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</si>
  <si>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</si>
  <si>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</si>
  <si>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</si>
  <si>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</si>
  <si>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</si>
  <si>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</si>
  <si>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</si>
  <si>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</si>
  <si>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</si>
  <si>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</si>
  <si>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</si>
  <si>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</si>
  <si>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</si>
  <si>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</si>
  <si>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</si>
  <si>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</si>
  <si>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</si>
  <si>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3YXamSRK88vIaEpX1nF7G7</t>
  </si>
  <si>
    <t>FV-Smart 32.10.02</t>
  </si>
  <si>
    <t>68Kz3r20XN1IzMsUTlyc2Z</t>
  </si>
  <si>
    <t>Gewasbeschermingsmiddelen worden gemengd en verwerkt in overeenstemming met de voorschriften op het etiket.</t>
  </si>
  <si>
    <t>5NikloFJ1TZId66Cn7ypPP</t>
  </si>
  <si>
    <t>Passende meetinstrumenten moeten geschikt zijn voor het mengen van gewasbeschermingsmiddelen, en de juiste verwerkings- en vulprocedures moeten worden gevolgd.</t>
  </si>
  <si>
    <t>5nISxpmIvwZJyExTIGOvlS</t>
  </si>
  <si>
    <t>6mrYpZ2GcLZ7AP1RVVry5G</t>
  </si>
  <si>
    <t>3WBrxkh802qoM6WUHlCwcx</t>
  </si>
  <si>
    <t>Vz1ajAacaQYHIbtnQMtd1</t>
  </si>
  <si>
    <t>FV-Smart 30.06.01</t>
  </si>
  <si>
    <t>379j8FnSaVTshzJmjUJXZl</t>
  </si>
  <si>
    <t>Er worden routinematig hulpmiddelen gebruikt om de irrigatie van het gewas te berekenen en te optimaliseren.</t>
  </si>
  <si>
    <t>kEfRTrUItuzVdC8l0fNIR</t>
  </si>
  <si>
    <t>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t>
  </si>
  <si>
    <t>oOfpsr1EZQ6CxCOIvBlFe</t>
  </si>
  <si>
    <t>696jSQYmLVDJoD3UnofwTY</t>
  </si>
  <si>
    <t>6aZY7458MgGAXucrp2rDfj</t>
  </si>
  <si>
    <t>1DPqtWcxyCUhCTPFlOWGyO</t>
  </si>
  <si>
    <t>FV-Smart 30.06.03</t>
  </si>
  <si>
    <t>61BkvwmRRlRROsOO6FMpB8</t>
  </si>
  <si>
    <t>Waterbeheer wordt ondersteund met metrische gegevens.</t>
  </si>
  <si>
    <t>4lxyAWPYZNtgSqT8CXfQjr</t>
  </si>
  <si>
    <t>Met aanvaardbare metrische gegevens kan het volgende worden berekend:
minimaal de totale maandelijkse hoeveelheid water die wordt gebruikt op het bedrijf in agrarische productie (in m3/locatie/maand). De hoeveelheid water die wordt gewonnen uit specifieke bronnen behoort ook te worden vermeld.
Aanvullende metrische gegevens kunnen bijvoorbeeld zijn:
\- de maandelijkse hoeveelheid water gebruikt in irrigatie/ha.
Indicatoren behoren te verwijzen naar waterbronnen (exclusief regenwater), tijdeenheden (bijv. groeicyclus) en de hoeveelheden water die zijn gebruikt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t>
  </si>
  <si>
    <t>3h3x9CFhwi5CfLaTiL0cuk</t>
  </si>
  <si>
    <t>2RYvdWN3inmvhM1mv6cHgv</t>
  </si>
  <si>
    <t>FV-Smart 30.06.02</t>
  </si>
  <si>
    <t>JviXTsYIcUfNNHPBNIsYN</t>
  </si>
  <si>
    <t>Er worden maatregelen genomen om inzicht te krijgen in de hoeveelheid water die wordt gebruikt en in de geïdentificeerde maatregelen voor het verhogen van de efficiëntie van het watergebruik.</t>
  </si>
  <si>
    <t>4NhhAV43nit5rWKQG7csgf</t>
  </si>
  <si>
    <t>Registraties van het gebruik van gewasirrigatie/fertigatiewater moeten worden bewaard, zodat schattingen worden verkregen van de benodigde hoeveelheid water om de productie hiervan te ondersteunen. Waar mogelijk moeten manieren worden geïdentificeerd om de waterefficiëntie te vergroten.
Bij Optie 2 producentengroepen, is bewijs op kwaliteitsbeheersysteem (QMS)-niveau aanvaardbaar.</t>
  </si>
  <si>
    <t>1ILPT01JIkwsC8isQ4H8kK</t>
  </si>
  <si>
    <t>FV-Smart 32.07.03</t>
  </si>
  <si>
    <t>7fjEL7Oz8SgZ7Y25dwKOXo</t>
  </si>
  <si>
    <t>De juiste bemonsterings- en testprocedures voor de maximumwaarde voor residuen (MRL) worden gevolgd.</t>
  </si>
  <si>
    <t>5xUdcWFlaPPtkKg6Qac9dN</t>
  </si>
  <si>
    <t>Er moet gedocumenteerd bewijs beschikbaar zijn dat naleving van de toepasselijke bemonsteringsprocedures aantoont.</t>
  </si>
  <si>
    <t>78fF8J8n8uDPsOxFl12Alc</t>
  </si>
  <si>
    <t>5549Iv0gWkgX4FDJVWFH8d</t>
  </si>
  <si>
    <t>FV-Smart 32.07.02</t>
  </si>
  <si>
    <t>7seSPwiK53xgDNaPcMXgAb</t>
  </si>
  <si>
    <t>Er is een risicobeoordeling gemaakt voor alle geregistreerde producten en er is voldaan aan de vereiste maximumwaarde voor residuen (MRL) van de toepasselijke markt(en).</t>
  </si>
  <si>
    <t>137Xf4v8Mpw036IMmXje36</t>
  </si>
  <si>
    <t>De risicobeoordeling moet alle geregistreerde gewassen afdekken en het potentiële risico beschrijven dat de MRL’s zullen worden overschreden op basis van het gebruik van gewasbeschermingsmiddelen.
De risicobeoordeling kan concluderen dat analyses niet vereist zijn wanneer aan al de volgende voorwaarden is voldaan:
\- geen gebruik van gewasbeschermingsmiddelen tijdens het productieseizoen of tijdens de naoogstverwerking;
\- bewijs van het testen van residuen door de klant (verwerker of andere);
\- een risicobeoordeling die gevalideerd is door een onafhankelijke derde partij (bijv. auditor van een certificerende instelling (CI)) of de klant.
Indien de risicobeoordeling concludeert dat een analyse is vereist, moet het aantal, het type, de locatie en de frequentie van de bemonstering worden geregistreerd.
Het voldoen aan de MRL-drempels in het land van productie is vereist, ongeacht of het product naar andere landen wordt geëxporteerd. Als MRL’s van de markt van de beoogde export strikter zijn dan die van het land van productie, is er documentatie aanwezig dat deze MRL’s in aanmerking zijn genomen. Documentatie moet exportbesluiten ondersteunen op basis van gebruik van gewasbeschermingsmiddelen en MRL-analyseresultaten om naleving van de voorschriften in het land van bestemming te handhaven.
Indien tussenpersonen verantwoordelijk zijn voor alle transporten en het land van bestemming zich buiten de controle van de producent bevindt, moet naleving van de MRL’s in het land van productie geverifieerd worden.
De producent kan de risicobeoordeling en de bemonstering delegeren aan een systeem voor residumonitoring dat door een derde partij wordt beheerd en dat wordt beoordeeld door een GLOBALG.A.P. erkende CI.</t>
  </si>
  <si>
    <t>6NWBBBqg9MpWojgGW2ZIGH</t>
  </si>
  <si>
    <t>FV-Smart 32.07.05</t>
  </si>
  <si>
    <t>158ByoFlXlkyxmOt0mUZTl</t>
  </si>
  <si>
    <t>Er is een gedocumenteerd actieplan beschikbaar dat de stappen beschrijft die gezet moeten worden als een maximumwaarde voor residuen (MRL) wordt overschreden.</t>
  </si>
  <si>
    <t>3vU0IoOvm164HfRXlcuF2R</t>
  </si>
  <si>
    <t>Er moet een gedocumenteerd actieplan beschikbaar zijn dat de stappen en acties beschrijft die uitgevoerd moeten worden in het geval dat uit residu-analyse van een gewasbeschermingsmiddel blijkt dat een MRL is overschreden (MRL van zowel land van productie als landen van bestemming, indien verschillend). Het actieplan moet communicatie met klanten omvatten en kan onderdeel zijn van de procedure voor het terugroepen en uit de handel nemen van producten.</t>
  </si>
  <si>
    <t>660GdCXFhYcYKrEn1pOipI</t>
  </si>
  <si>
    <t>FV-Smart 32.07.01</t>
  </si>
  <si>
    <t>1GZwkXNfHhqTTJeL3DQWFf</t>
  </si>
  <si>
    <t>Informatie over de maximumwaarde voor residuen (MRL’s) is beschikbaar voor de markten van bestemming waar de producten verhandeld gaan worden.</t>
  </si>
  <si>
    <t>3IDBizxlBDJoLmCLZjs2oY</t>
  </si>
  <si>
    <t>De producent of de klant van de producent moet een lijst beschikbaar hebben met daarop de geldige van toepassing zijnde MRL’s van alle markten waar producten naar verwachting verhandeld gaan worden (binnenlands en/of internationaal). De MRL’s moeten worden geïdentificeerd ofwel door aantoonbare communicatie met klanten waarin de beoogde markten worden bevestigd, ofwel door het specifieke land of de specifieke landen te selecteren waar producten naar verwachting verhandeld gaan worden.</t>
  </si>
  <si>
    <t>48kQWqDtx15a6mj88diDn6</t>
  </si>
  <si>
    <t>FV-Smart 32.07.04</t>
  </si>
  <si>
    <t>XjwuRoAtGIL72wtmA9EUv</t>
  </si>
  <si>
    <t>Er is een gedocumenteerd actieplan beschikbaar dat de stappen beschrijft die gevolgd moeten worden als een gewasbeschermingsmiddel waarvoor geen toestemming is verleend, wordt gedetecteerd in de bemonstering van de maximumwaarde voor residuen (MRL).</t>
  </si>
  <si>
    <t>31pLZsiMwGuroBvJnU7qCb</t>
  </si>
  <si>
    <t>Er moet een gedocumenteerd actieplan beschikbaar zijn dat de stappen beschrijft die gevolgd moeten worden in het geval dat de MRL-analyse de aanwezigheid detecteert van een gewasbeschermingsmiddel waarvoor geen toestemming is verleend voor gebruik op het product (niet geregistreerd in het land van productie, niet geëtiketteerd voor gebruik op het product, etc.).
Het plan moet de stappen toelichten die worden gezet om de oorzaak te onderzoeken, om te waarborgen dat alle risico’s voor voedselveiligheid worden ingeperkt en om zo nodig te zorgen voor verwijdering van het product.</t>
  </si>
  <si>
    <t>7q2pbXt75nDPyl0x6paQeQ</t>
  </si>
  <si>
    <t>FV-Smart 28.03.03</t>
  </si>
  <si>
    <t>5aJFxPO4wNkGJz6CfsP3iK</t>
  </si>
  <si>
    <t>Natuurlijke substraten zijn niet afkomstig uit aangewezen beschermde gebieden.</t>
  </si>
  <si>
    <t>6GdmnaZTKKXRLDbJspXYQH</t>
  </si>
  <si>
    <t>Er moeten registraties zijn waaruit de herkomst van het gebruikte natuurlijke substraat blijkt. Deze registraties moeten aantonen dat het substraat niet afkomstig is uit aangewezen beschermde gebieden.
Mogelijkheden om het gebruik van veen te verminderen, moeten in aanmerking worden genomen.</t>
  </si>
  <si>
    <t>19FqK7ekLK0m3iLHchTn8h</t>
  </si>
  <si>
    <t>14lJpH5qVsP8C976yuQrDU</t>
  </si>
  <si>
    <t>1t5QCNubrbz9auNFTUyN4F</t>
  </si>
  <si>
    <t>FV-Smart 27.02</t>
  </si>
  <si>
    <t>Uu8eoF6jDDN2s7k3idkoh</t>
  </si>
  <si>
    <t>Bij het planten van of proeven met genetisch gemodificeerde gewassen is de geldende regelgeving in het land van productie in acht genomen.</t>
  </si>
  <si>
    <t>76id2KckbnYFJrFZ17aIJ0</t>
  </si>
  <si>
    <t>De producent moet beschikken over een kopie van de geldende regelgeving in het land van productie en moet hieraan voldoen. Registraties van de specifieke modificatie en/of de unieke identificatie moeten worden bewaard. Er moeten specifieke teelt- en managementadviezen worden verkregen.</t>
  </si>
  <si>
    <t>30jEVEr91nZpdd9cxyULwz</t>
  </si>
  <si>
    <t>5TvyR0UgB0EOmnMkFaZftX</t>
  </si>
  <si>
    <t>KZxCByTq1x2JarNkeutji</t>
  </si>
  <si>
    <t>FV-Smart 31.01</t>
  </si>
  <si>
    <t>3HJPS5zhCKy3JND4Rwupk</t>
  </si>
  <si>
    <t>Implementatie van geïntegreerde bestrijding (IPM) wordt ondersteund door training of advies.</t>
  </si>
  <si>
    <t>2BsRYoLuuy2ubdLwaB0zfe</t>
  </si>
  <si>
    <t>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t>
  </si>
  <si>
    <t>5QTGwGTKitdKuEwjmkCJSy</t>
  </si>
  <si>
    <t>3cqseMmVdH1ciBZhSvs3mm</t>
  </si>
  <si>
    <t>FV-Smart 31.06</t>
  </si>
  <si>
    <t>44u8SvW6a3oynh8PYg1iN1</t>
  </si>
  <si>
    <t>De producent doet interventies om plagen te bestrijden.</t>
  </si>
  <si>
    <t>2dOjRErM2DPPotahURREIY</t>
  </si>
  <si>
    <t>De producent moet bewijs laten zien voor situaties waarin specifieke interventies zijn gedaan tegen plagen met een negatief effect op de economische waarde van een gewas. De producent kan ervoor kiezen geen maatregelen tegen de plaag te nemen en het economische verlies te dragen. Waar mogelijk moeten niet-chemische methoden worden overwogen.
“N.v.t.” als er geen interventie door de producent heeft plaatsgevonden.</t>
  </si>
  <si>
    <t>1Cd5ZpTKNGBq5IOtiRWtXT</t>
  </si>
  <si>
    <t>FV-Smart 07.03</t>
  </si>
  <si>
    <t>7o9ZGXrI3LsaCRnWQLVWDw</t>
  </si>
  <si>
    <t>Een laatste verificatiestap wordt uitgevoerd om de correcte productverzending van producten die afkomstig zijn van gecertificeerde en niet-gecertificeerde productieprocessen zeker te stellen.</t>
  </si>
  <si>
    <t>4lo5OjbDMC61taHdX0VNE3</t>
  </si>
  <si>
    <t>De controle moet worden gedocumenteerd om te laten zien dat de producten op juiste wijze zijn verzonden in overeenstemming met de certificeringsstatus.</t>
  </si>
  <si>
    <t>4gUkP5eS8EnUG0fKZ0tMiZ</t>
  </si>
  <si>
    <t>3k1zTIlLwTpRHuhKLLDn5</t>
  </si>
  <si>
    <t>FV-Smart 31.04</t>
  </si>
  <si>
    <t>2PrXiN7fZ5I7opWv0zss7f</t>
  </si>
  <si>
    <t>De producent implementeert preventiemaatregelen.</t>
  </si>
  <si>
    <t>2vErMPlSoosPEpTY2QJ2Ky</t>
  </si>
  <si>
    <t>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t>
  </si>
  <si>
    <t>2LnUkgxSxwkhqhRS9SiAKF</t>
  </si>
  <si>
    <t>FV-Smart 31.03</t>
  </si>
  <si>
    <t>6eO74zWQ2FYPyrQ303cy00</t>
  </si>
  <si>
    <t>Er is een plan voor geïntegreerde bestrijding (IPM) waarin de maatregelen zijn beschreven die op bedrijfsniveau worden gebruikt voor het bestrijden van plagen, ziekten en onkruid die het/de geregistreerde gewas(sen) aantasten.</t>
  </si>
  <si>
    <t>3WbHfe5YcrU2XThq0FX1UA</t>
  </si>
  <si>
    <t>Het IPM-plan moet de maatregelen beschrijven die de producent inzet of overweegt in te zetten voor het bestrijden van plagen, ziekten en onkruid, die relevant zijn voor het/de geregistreerde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t>
  </si>
  <si>
    <t>4xHIsQY9kAecMCnzqZpWRt</t>
  </si>
  <si>
    <t>FV-Smart 08.01</t>
  </si>
  <si>
    <t>4T3D3LTJ5Jbv9tNQLyJfV6</t>
  </si>
  <si>
    <t>Er zijn verkoopregistraties aanwezig voor alle verkochte hoeveelheden van alle geregistreerde producten.</t>
  </si>
  <si>
    <t>2zbGcvycvq02g4LDfloB9w</t>
  </si>
  <si>
    <t>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t>
  </si>
  <si>
    <t>7HDQtIsDtzns0bD1ntR0eP</t>
  </si>
  <si>
    <t>3RtrDS6HRizdCuLblEwO2i</t>
  </si>
  <si>
    <t>FV-Smart 07.04</t>
  </si>
  <si>
    <t>36t4dNPfjkIXJY8DSMYmUo</t>
  </si>
  <si>
    <t>Producten die zijn ingekocht bij verschillende bronnen, worden geïdentificeerd.</t>
  </si>
  <si>
    <t>4Ph7l1XldnHtIFj8jiugfX</t>
  </si>
  <si>
    <t>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t>
  </si>
  <si>
    <t>5DecvSexBpi7ELgGwbDyBf</t>
  </si>
  <si>
    <t>FV-Smart 09.01</t>
  </si>
  <si>
    <t>2fMHX6cB0iBPjBkli59lFS</t>
  </si>
  <si>
    <t>Er zijn gedocumenteerde procedures aanwezig om het terugroepen en uit de handel nemen van producten te beheren, en dergelijke procedures worden jaarlijks getest.</t>
  </si>
  <si>
    <t>66OoF4aEY3OJqMNDQccH4c</t>
  </si>
  <si>
    <t>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kennisgeving aan relevante autoriteiten indien nodig;
\- stappen die zijn genomen om contact op te nemen met de certificerende instelling (CI), die op haar beurt mogelijk contact kan opnemen met het GLOBALG.A.P.-secretariaat;
\- de methoden voor het afstemmen van de voorraad.
De procedure moet jaarlijks worden getest op effectiviteit en de resultaten van de voorgewende terugroeping moeten worden geregistreerd (bijv. het selecteren van productpartij en aantonen dat dit effectief kan worden getraceerd naar de klant).
Daadwerkelijke communicatie met de klanten over de voorgewende terugroeping is niet noodzakelijk. Een bijgewerkte lijst van telefoonnummers en e-mailadressen volstaat.
Als producten daadwerkelijk afgelopen jaar zijn teruggeroepen of uit de handel zijn genomen, kan documentatie hiervan worden voorzien om aan de eisen te voldoen.</t>
  </si>
  <si>
    <t>5ZEbtYAwaiK1X4qvVH0ye8</t>
  </si>
  <si>
    <t>a0ZHeW9Pj6cRoTzk25qBX</t>
  </si>
  <si>
    <t>FV-Smart 08.02</t>
  </si>
  <si>
    <t>wyeCJ54KTzkeOgl0DgFbJ</t>
  </si>
  <si>
    <t>Hoeveelheden (geproduceerd, opgeslagen en/of ingekocht) worden geregistreerd en samengevat voor alle producten.</t>
  </si>
  <si>
    <t>4gADD8eNFnRmubGy6iuu9r</t>
  </si>
  <si>
    <t>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waarbij rekening wordt gehouden met voor de industrie acceptabele winsten en verliezen.
De frequentie van de massabalansverificatie moet gedefinieerd worden en passen bij de schaalgrootte van de activiteiten, maar deze dient per product ten minste eenmaal per jaar plaats te vinden. Documenten die de massabalans aantonen, moeten duidelijk herkenbaar zijn. Als de audit van de certificerende instelling (CI) tijdens het oogstseizoen plaatsvindt, mogen de massabalansgegevens van de oogst van het jaar daarvoor worden gecontroleerd. Dit moet voorafgaand aan de CI-audit worden voorbereid.
“N.v.t.” is mogelijk indien een bulkproduct (bijv. aardappelen verkocht aan een koper in bulk direct vanaf het veld) vanaf de oogst direct aan de koper wordt overhandigd en/of indien een product direct vanaf het veld in containers wordt geoogst en verzonden aan klanten. Onderbouwd moet worden waarom de massabalans niet van toepassing is.</t>
  </si>
  <si>
    <t>56qKvdkR8Qg3QZIquXSE61</t>
  </si>
  <si>
    <t>FV-Smart 10.01</t>
  </si>
  <si>
    <t>6rKq4mmlkyQjV4tsQtOu07</t>
  </si>
  <si>
    <t>Er is een klachtenprocedure beschikbaar en geïmplementeerd met betrekking tot zowel interne als externe zaken die worden gedekt door de standaard.</t>
  </si>
  <si>
    <t>2DgWgbVe8XXCRAZLauw9am</t>
  </si>
  <si>
    <t>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(voedselveiligheid,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t>
  </si>
  <si>
    <t>36VGW0OgI5dbYuNy8pN1X4</t>
  </si>
  <si>
    <t>3OXeRTvG4Y0wNDWncsv7g8</t>
  </si>
  <si>
    <t>FV-Smart 01.03</t>
  </si>
  <si>
    <t>7uLCD1w7xxo7pAa1DrKAro</t>
  </si>
  <si>
    <t>De producent voltooit minimaal één zelfbeoordeling/interne audit per jaar volgens de standaard.</t>
  </si>
  <si>
    <t>3jh0n8K5J5o2qw4Q8O5vDD</t>
  </si>
  <si>
    <t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t>
  </si>
  <si>
    <t>76Up1Jlz2ogKdKXUH1J3L</t>
  </si>
  <si>
    <t>7xlIZC2bfwh0I7BDK4eMO8</t>
  </si>
  <si>
    <t>FV-Smart 01.02</t>
  </si>
  <si>
    <t>4yzthwpPcwRcENQbbfkkNR</t>
  </si>
  <si>
    <t>De registraties ten behoeve van audits zijn up-to-date. Registraties worden minimaal twee jaar bewaard, tenzij een langere periode vereist is.</t>
  </si>
  <si>
    <t>1aTSs3MyWx4cMKWHHVhks3</t>
  </si>
  <si>
    <t>Alle registraties die worden opgesteld of bijgehouden door de producent ten behoeve van audits moeten:
\- veilig en eenvoudig toegankelijk worden opgeslagen en bijgewerkt;
\- minimaal twee jaar worden bewaard, of langer op verzoek van klanten;
\- geldig zijn en voorzien worden van een back-up, bij gebruik in elektronisch formaat;
\- gegevens bevatten van ten minste drie maanden vóór de datum van de initiële audit van de certificerende instelling (CI) of vanaf de datum van registratie, waarbij de langste periode geldt;
\- volledige details bevatten van elk gebied en alle activiteiten waarop de registratie betrekking heeft.
Als een individuele registratie ontbreekt, dan is aan het desbetreffende principe dat betrekking heeft op die registratie, niet voldaan. Bijvoorbeeld als de datum van toepassing ontbreekt op een enkele spuitregistratie, moet een afwijking of tekortkoming worden afgegeven voor dat principe.</t>
  </si>
  <si>
    <t>73cAXT0XkFCjndzIIezsen</t>
  </si>
  <si>
    <t>FV-Smart 01.04</t>
  </si>
  <si>
    <t>20kofxmNsdnDzAoAJXjvuw</t>
  </si>
  <si>
    <t>Er worden effectieve herstelmaatregelen genomen om tekortkomingen aan te pakken die zijn geconstateerd tijdens de zelfbeoordelingen/interne audits.</t>
  </si>
  <si>
    <t>4gvb1PFxKRgI9T3AUfA1x5</t>
  </si>
  <si>
    <t>Herstelmaatregelen moeten gedocumenteerd worden. Alle noodzakelijke wijzigingen moeten geïmplementeerd worden. Het voldoen aan alle toepasselijke Major Musts en minstens 95% van de toepasselijke Minor Musts is vereist.</t>
  </si>
  <si>
    <t>1bIq5EHWDucgwQrZ6cARYP</t>
  </si>
  <si>
    <t>FV-Smart 31.08</t>
  </si>
  <si>
    <t>6jDygy36pSblRpr7oJbCAS</t>
  </si>
  <si>
    <t>De producent gebruikt de resultaten van geïntegreerde bestrijding (IPM) om te leren en om het IPM-plan te verbeteren.</t>
  </si>
  <si>
    <t>5VavZcnGq2nukyvRoE9gUs</t>
  </si>
  <si>
    <t>Er moet bewijs zijn dat de producent het IPM-plan jaarlijks beoordeelt en verbeteringen introduceert als deze als noodzakelijk zijn aangemerkt.
Bij Optie 2 producentengroepen, is bewijs op kwaliteitsbeheersysteem (QMS)-niveau aanvaardbaar.</t>
  </si>
  <si>
    <t>1obHevX7EBslXu3YlVa7qJ</t>
  </si>
  <si>
    <t>FV-Smart 31.07</t>
  </si>
  <si>
    <t>5FOpXHkABjb11jkm8LA8kN</t>
  </si>
  <si>
    <t>Aanbevelingen om resistentie te voorkomen zijn opgevolgd om de effectiviteit van beschikbare gewasbeschermingsmiddelen te behouden.</t>
  </si>
  <si>
    <t>3ZiaSCGwkf9HLpywlYQwnY</t>
  </si>
  <si>
    <t>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t>
  </si>
  <si>
    <t>1QwjnjiqTobal8qoAlCxoc</t>
  </si>
  <si>
    <t>FV-Smart 31.05</t>
  </si>
  <si>
    <t>2vnCdi2zcv4QNvNXyj7mCW</t>
  </si>
  <si>
    <t>De producent brengt het monitoren van zijn/haar geregistreerde gewassen in praktijk om de bestrijding van plagen en ziekten te plannen.</t>
  </si>
  <si>
    <t>HUlzJgHydL0Un78DxU3My</t>
  </si>
  <si>
    <t>De producent moet aantonen dat ten minste twee activiteiten voor de geregistreerde gewassen zijn geïmplementeerd die bepalen wanneer en in welke mate plagen en hun natuurlijke vijanden aanwezig zijn, en dat deze informatie gebruikt wordt voor het bepalen van de toe te passen bestrijdingstechnieken.</t>
  </si>
  <si>
    <t>7pu2JeYyYjQlQ0Haquo5pE</t>
  </si>
  <si>
    <t>FV-Smart 29.04.01</t>
  </si>
  <si>
    <t>5hk2Xwp40fHNApJclVmm6S</t>
  </si>
  <si>
    <t>Het gehalte aan de belangrijkste nutriënten (stikstof, fosfor, kalium) in toegepaste meststoffen is bekend.</t>
  </si>
  <si>
    <t>7jZ51A5jPnNDlJJgnUwM8s</t>
  </si>
  <si>
    <t>Gedocumenteerd bewijs/etiketten met het gehalte aan de belangrijkste nutriënten (of erkende standaardwaarden) moet beschikbaar zijn voor alle meststoffen (organisch en anorganisch) die zijn gebruikt op geregistreerde gewassen in de afgelopen 24 maanden.</t>
  </si>
  <si>
    <t>5nPf6FvRIaYhUohxiK6Z4C</t>
  </si>
  <si>
    <t>1DSOMfBwEJ7NMTIzs3yO1i</t>
  </si>
  <si>
    <t>7mwMkTkciAGz4tz6mUFzYq</t>
  </si>
  <si>
    <t>FV-Smart 28.03.02</t>
  </si>
  <si>
    <t>3D6t6aTnyx9Bkz2oGGC3oN</t>
  </si>
  <si>
    <t>Er worden registraties bewaard van chemicaliën die worden gebruikt om substraten te ontsmetten voor hergebruik.</t>
  </si>
  <si>
    <t>2eO3TvZbJXvGQGE5XN0lIk</t>
  </si>
  <si>
    <t>Als substraten op het bedrijf ontsmet worden, moet de naam of de referentie van het perceel, de boomgaard of de kas geregistreerd worden.
Als substraten buiten het bedrijf ontsmet worden, moeten de naam en locatie geregistreerd worden van het bedrijf dat het substraat ontsmet.
In alle gevallen moet het volgende correct geregistreerd worden:
\- data van ontsmetting (dag/maand/jaar);
\- naam en werkzame stof die is gebruikt;
\- gebruikte machines (bijv. 1000 l-tank);
\- gebruikte methode (dompelen, benevelen, etc.);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t>
  </si>
  <si>
    <t>38kaR4Gn8XD85Hygccbhjz</t>
  </si>
  <si>
    <t>FV-Smart 31.02</t>
  </si>
  <si>
    <t>3h0V2xqmL2Gd1AkpAVnTrz</t>
  </si>
  <si>
    <t>De producent wordt geïnformeerd over de relevante plagen, ziekten en onkruid waardoor zijn/haar geregistreerde gewassen worden aangetast.</t>
  </si>
  <si>
    <t>67vt3wC60hjesj2F62zuT</t>
  </si>
  <si>
    <t>De producent moet mondeling demonstreren dat hij/zij kennis heeft van het identificeren van de aanwezigheid en het potentiële gevaar van relevante plagen, ziekten en onkruiden die de geregistreerde gewassen kunnen aantasten. Deze demonstratie kan plaatsvinden in het veld, of de producent kan uitleggen hoe hij/zij de betreffende medewerkers traint over de relevante plagen, ziektes en onkruiden die het/de belangrijkste geregistreerde gewas(sen) kunnen aantasten.
Bij Optie 2 producentengroepen, is bewijs op kwaliteitsbeheersysteem (QMS)-niveau aanvaardbaar.</t>
  </si>
  <si>
    <t>1nFiybvI8GEmwbtCaJzTcs</t>
  </si>
  <si>
    <t>FV-Smart 07.02</t>
  </si>
  <si>
    <t>4LzYsLBQazKkqf77OFmfJJ</t>
  </si>
  <si>
    <t>Het GLOBALG.A.P.-nummer (GGN) is aangegeven op alle eindproducten die afkomstig zijn van gecertificeerde productieprocessen als deze geregistreerd zijn voor parallel eigendom.</t>
  </si>
  <si>
    <t>1oRrR9Z2l2EcPUw8YfW9yA</t>
  </si>
  <si>
    <t>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t>
  </si>
  <si>
    <t>5xFBRKHSe09twkrrxx0w4b</t>
  </si>
  <si>
    <t>FV-Smart 28.02.02</t>
  </si>
  <si>
    <t>9zddHxyV5qLkUOtGH4ZtI</t>
  </si>
  <si>
    <t>De veiligheidstermijn voorafgaand aan het planten wordt aangehouden.</t>
  </si>
  <si>
    <t>6X3pEdt0jibWwOqrZPpLMd</t>
  </si>
  <si>
    <t>De veiligheidstermijn voorafgaand aan het planten moet geregistreerd worden.</t>
  </si>
  <si>
    <t>2g5JReDfSpzAHl16771ew5</t>
  </si>
  <si>
    <t>3rumQaXjiKnUa9K3Qkb1Pr</t>
  </si>
  <si>
    <t>FV-Smart 28.03.01</t>
  </si>
  <si>
    <t>3CcxEIPwrtT98nsT1h5uDy</t>
  </si>
  <si>
    <t>De producent neemt deel aan substraatrecycling.</t>
  </si>
  <si>
    <t>5B8scFM1s3Q4OGpeJi07so</t>
  </si>
  <si>
    <t>De producent behoort registraties te bewaren waarin de data en hoeveelheden gerecycled substraat worden gedocumenteerd. Facturen/afleverbonnen worden geaccepteerd. Als er niet wordt deelgenomen aan een beschikbaar recyclingprogramma, behoort dit onderbouwd te worden. Deelname aan een recyclingprogramma buiten het bedrijf wordt geaccepteerd.</t>
  </si>
  <si>
    <t>6dJIu6qIaRaZPvPRzhAP6T</t>
  </si>
  <si>
    <t>FV-Smart 29.04.02</t>
  </si>
  <si>
    <t>6hUpiuLftZxqDRQjTjAzAt</t>
  </si>
  <si>
    <t>Aangekochte anorganische meststoffen zijn voorzien van documenten betreffende de chemische samenstelling, inclusief zware metalen.</t>
  </si>
  <si>
    <t>5gHQKL0Sd4ywMwv9WkH6Oi</t>
  </si>
  <si>
    <t>Gedocumenteerd bewijs betreffende chemische samenstelling, waaronder zware metalen, behoort beschikbaar te zijn voor alle anorganische meststoffen die de afgelopen 12 maanden zijn gebruikt op geregistreerde gewassen.</t>
  </si>
  <si>
    <t>2vSc9ajVPbSW1VLTdcvLYn</t>
  </si>
  <si>
    <t>FV-Smart 28.01.05</t>
  </si>
  <si>
    <t>52qPpkstBpYpRFeBckj96R</t>
  </si>
  <si>
    <t>De producent gebruikt teelttechnieken om de kans op bodemerosie te verminderen.</t>
  </si>
  <si>
    <t>5IJBYr8bZODD3BxhUSqqyO</t>
  </si>
  <si>
    <t>Er moet bewijs zijn van beheer- en herstelmaatregelen (grondbedekking, contourploegen op hellingen, afwatering, inzaaien van gras of groenbemesters, bomen en struiken aan de randen van locaties, etc.) om bodemerosie te minimaliseren (door water, wind, etc.).</t>
  </si>
  <si>
    <t>7mjSidGuWy0Ls8TvSUsTPI</t>
  </si>
  <si>
    <t>5FShK1nH0dePcZZ6NRxVOI</t>
  </si>
  <si>
    <t>FV-Smart 28.02.01</t>
  </si>
  <si>
    <t>5sBJEU9Yh11QkBMjDGO69O</t>
  </si>
  <si>
    <t>Er is een gedocumenteerde rechtvaardiging voor het gebruik van grondontsmetters.</t>
  </si>
  <si>
    <t>C7Uz3TEgicauHjm7AYPcf</t>
  </si>
  <si>
    <t>Er moet gedocumenteerd(e) bewijs en rechtvaardiging zijn voor het gebruik van grondontsmetters, met inbegrip van aan te pakken probleem, locatie, datum, werkzame stof, doses, toepassingsmethode en uitvoerder. Methylbromide mag nooit worden gebruikt als grondontsmetter.</t>
  </si>
  <si>
    <t>4c9tw6Torztux5iJUwpkyn</t>
  </si>
  <si>
    <t>FV-Smart 28.01.04</t>
  </si>
  <si>
    <t>39xZjmLqFSsQLcx4jxucfr</t>
  </si>
  <si>
    <t>Er worden technieken gebruikt om de bodemstructuur te verbeteren of te behouden en bodemverdichting te voorkomen.</t>
  </si>
  <si>
    <t>4AQrfhuw1XUq5syMhe9slM</t>
  </si>
  <si>
    <t>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t>
  </si>
  <si>
    <t>2Zbw0GTEp0uzi7d3sNeHWz</t>
  </si>
  <si>
    <t>FV-Smart 28.01.03</t>
  </si>
  <si>
    <t>8q0QyJe8VQ0q31RTbRIoF</t>
  </si>
  <si>
    <t>Gewasrotatie voor eenjarige gewassen wordt, indien haalbaar, geïmplementeerd.</t>
  </si>
  <si>
    <t>5ocaGhFpWaQE1P0WOi3I3R</t>
  </si>
  <si>
    <t>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t>
  </si>
  <si>
    <t>15CtvxiFNIPFtLLoR0GNWS</t>
  </si>
  <si>
    <t>FV-Smart 07.01</t>
  </si>
  <si>
    <t>3Yat03GoAbPwA2OY4OQIae</t>
  </si>
  <si>
    <t>Er is een effectief systeem aanwezig om alle producten die afkomstig zijn van GLOBALG.A.P. gecertificeerde processen te identificeren en deze te scheiden van producten die afkomstig zijn van niet-gecertificeerde processen.</t>
  </si>
  <si>
    <t>7HpRGU2C5UYrKq7iYxFAgT</t>
  </si>
  <si>
    <t>Het moet mogelijk zijn om alle producten die afkomstig zijn van GLOBALG.A.P. gecertificeerde productieprocessen te identificeren en ze gescheiden te houden van producten die afkomstig zijn van niet-gecertificeerde processen.</t>
  </si>
  <si>
    <t>1Ftn4S2mDuxmozq9SeKe7H</t>
  </si>
  <si>
    <t>FV-Smart 04.01</t>
  </si>
  <si>
    <t>2CXoqgzXxXEo4QUTkMgLk9</t>
  </si>
  <si>
    <t>De producent waarborgt dat uitbestede activiteiten voldoen aan de principes en criteria van de standaard, die relevant zijn voor de geleverde diensten.</t>
  </si>
  <si>
    <t>68G9rirxVzbQkzb3m0aFpk</t>
  </si>
  <si>
    <t>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t>
  </si>
  <si>
    <t>1kzI7hCCMY4wQOFQmIPOPD</t>
  </si>
  <si>
    <t>357s0XIhORS1uFsepxvwXc</t>
  </si>
  <si>
    <t>FV-Smart 22.02.01</t>
  </si>
  <si>
    <t>1d6Vr8TQDjfly4xH7qvw8Z</t>
  </si>
  <si>
    <t>Niet-productieve locaties worden gebruikt als ecologisch focusgebied om de biodiversiteit te beschermen en te verbeteren.</t>
  </si>
  <si>
    <t>7j5eOXKLLS0n1BcFCdHtpl</t>
  </si>
  <si>
    <t>Uit beschikbaar bewijs behoort te blijken dat niet-productieve locaties (laagliggende natte gebieden, bosgebieden, akkerstroken, of gebieden met verarmde bodem, etc.) in het biodiversiteitsplan worden aangepakt en gebruikt om de biodiversiteit te beschermen of te verbeteren.
Het bewijs dat is gebruikt in de vorige drie principes en criteria van biodiversiteit, indien toegepast in niet-productieve locaties op het bedrijf, kan hier ook worden geaccepteerd.</t>
  </si>
  <si>
    <t>6vDiuqvJNOSRl5wyT01Pym</t>
  </si>
  <si>
    <t>glN2WuTeRW3b5FgXbh8Ta</t>
  </si>
  <si>
    <t>4YQx4xZ3tSNjoUAuoFae7R</t>
  </si>
  <si>
    <t>FV-Smart 22.01.01</t>
  </si>
  <si>
    <t>3LbO4Qip7Oh159KFJ6idJm</t>
  </si>
  <si>
    <t>Biodiversiteit wordt beheerd ten behoeve van de bescherming en versterking hiervan.</t>
  </si>
  <si>
    <t>3dBmsd45vYHEmVoSvuospE</t>
  </si>
  <si>
    <t>Er moet een gedocumenteerd biodiversiteitsplan voor het bedrijf beschikbaar zijn. Dit kan een generiek plan zijn dat specifiek is gemaakt voor het bedrijf.
Dit biodiversiteitsplan moet:
\- rekening houden met lokale wetgeving en de inhoud van het plan afstemmen op de werkelijkheid van het bedrijf (onbedekte teelt, kassen, verticale landbouw, etc.);
\- minstens de volgende onderdelen bevatten:
Baseline: initiële situatie van de biodiversiteit
Maatregelen: hoe kan bescherming mogelijk worden gemaakt en biodiversiteit worden versterkt uitgaande van de baseline
Monitoring: samenvatting van de resultaten van de geïmplementeerde maatregelen
Bijstelling: verfijnen van de maatregelen op basis van de monitoringresultaten
\- hoewel de juridische scope van de producent op het bedrijf ligt, moet ook het omliggende landschap in aanmerking worden genomen en de implementatie van maatregelen worden aangemoedigd met andere belanghebbenden, bijvoorbeeld via informele samenwerking, formele projecten, sector- en netwerkinitiatieven, etc.
Met betrekking tot de bescherming van de biodiversiteit, wordt verwezen naar de richtlijn.
Bij Optie 2 producentengroepen, is bewijs op kwaliteitsbeheersysteem (QMS)-niveau aanvaardbaar.</t>
  </si>
  <si>
    <t>7zXnm2lgE6Oh3K9yFP7Gdf</t>
  </si>
  <si>
    <t>2ONlgXpEenYzjTPEH4bSZ1</t>
  </si>
  <si>
    <t>FV-Smart 28.01.02</t>
  </si>
  <si>
    <t>46xOGHQ7KrPoVTIaAIuWRT</t>
  </si>
  <si>
    <t>Er zijn bodemkaarten voor het bedrijf gemaakt.</t>
  </si>
  <si>
    <t>4vxcyYhrN1PkOe0F1AePek</t>
  </si>
  <si>
    <t>Van elke locatie behoren de bodemtypes vastgesteld te zijn, gebaseerd op bodemprofiel, bodemanalyse, of op een lokale (regionale) cartografische bodemtypekaart.</t>
  </si>
  <si>
    <t>49O5Gdef9Rmv6MkS1VfQDt</t>
  </si>
  <si>
    <t>FV-Smart 24.02</t>
  </si>
  <si>
    <t>1HoRDlq8f7iSiKqOUoMw8V</t>
  </si>
  <si>
    <t>Het bedrijf maakt de vorming van organische koolstof in bodems en biomassa mogelijk.</t>
  </si>
  <si>
    <t>7IBqPEDvuM1Xxa2crlatnB</t>
  </si>
  <si>
    <t>Uit beschikbaar bewijs behoort te blijken dat de producent bezig is met het implementeren van agrarische praktijken, of deze al geïmplementeerd heeft, die de vorming van organische koolstof in bodems en biomassa mogelijk maken, bijvoorbeeld:
\- beheer van gewasresten (begraven van resten, zaaien op resten);
\- gebruik van dekvruchten in gewasrotatie, diversificatie van gewasrotatie, minimale of geen grondbewerking;
\- vermindering van vrijgave van nutriënten in meststofbeheer;
\- herstel van ecosystemen;
\- koolstoflandbouw en praktijken om koolstof in bodems en biomassa af te vangen.
Bij Optie 2 producentengroepen, is bewijs op kwaliteitsbeheersysteem (QMS)-niveau aanvaardbaar.</t>
  </si>
  <si>
    <t>2qQW5LAimcgbwLksFTh6tg</t>
  </si>
  <si>
    <t>4YqiBpJwx2vQfN9fVXLcKQ</t>
  </si>
  <si>
    <t>FV-Smart 24.03</t>
  </si>
  <si>
    <t>7FECbFkouoGnLr90AKoLlb</t>
  </si>
  <si>
    <t>De bijdrage van het bedrijf aan het verminderen en verwijderen van broeikasgas (BKG) uit de atmosfeer wordt ondersteund met metrische gegevens.</t>
  </si>
  <si>
    <t>14HdjARTSaX5lua6tf63Bn</t>
  </si>
  <si>
    <t>Met aanvaardbare metrische gegevens kan het volgende worden berekend:
ten minste de BKG-equivalent van de totale hoeveelheid verbruikte energie op het bedrijf (in CO2e/ha/maand en CO2e/kg/maand).
Aanvullende berekeningen kunnen bijvoorbeeld omvatten:
\- BKG-equivalent van andere hoeveelheden energie die zijn berekend voor het bedrijf;
\- BKG-equivalent in verhouding tot, bijvoorbeeld, bodem en biomassa, koolstoflandbouw of milieuvoetafdruk.
Metrische gegevens behoren te verwijzen naar de diverse productielocaties van het bedrijf, tijdeenheden (bijv. groeicycli), en naar BKG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t>
  </si>
  <si>
    <t>6EYtjgupsXXz3H09Jz3i86</t>
  </si>
  <si>
    <t>FV-Smart 28.01.01</t>
  </si>
  <si>
    <t>2JX91xJzsuwxc4or54FEzc</t>
  </si>
  <si>
    <t>Om de gezondheid van de bodem te verbeteren en te optimaliseren, moet de producent beschikken over een bodembeheerplan.</t>
  </si>
  <si>
    <t>3Afz8xqnjz75hnO40wmFR2</t>
  </si>
  <si>
    <t>De producent moet aantonen dat er rekening is gehouden met de nutriëntenbehoefte van het gewas en met het behoud van de bodemvruchtbaarheid. Registraties van bodemanalyse en/of gewasspecifieke informatie moeten beschikbaar zijn ter bewijsvoering.</t>
  </si>
  <si>
    <t>3jJGBI0JzCSibh6OLfQBKF</t>
  </si>
  <si>
    <t>FV-Smart 06.01</t>
  </si>
  <si>
    <t>2RGt3WXChRG9iwAqcBYvLg</t>
  </si>
  <si>
    <t>Alle geregistreerde producten zijn terug te traceren tot en te traceren vanaf het geregistreerde bedrijf waar ze zijn geproduceerd en verwerkt (indien van toepassing).</t>
  </si>
  <si>
    <t>2BJjz9AJ8Xpgk0loAorE2t</t>
  </si>
  <si>
    <t>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
Er moeten registraties beschikbaar zijn van de jaarlijkse verificatie van het traceerbaarheidssysteem. Deze verificatie kan plaatsvinden aan de hand van het daadwerkelijk terugroepen en uit de handel nemen van een product, of als onderdeel van een oefening.</t>
  </si>
  <si>
    <t>4ZGW9ZWBwWewpL1DYzfgyb</t>
  </si>
  <si>
    <t>6WgRUGKYwzfN9RwjhnFxXC</t>
  </si>
  <si>
    <t>FV-Smart 22.03.02</t>
  </si>
  <si>
    <t>4JAGl0NZnFgIWkhmRDg2wj</t>
  </si>
  <si>
    <t>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t>
  </si>
  <si>
    <t>1UXhkrmigkMT0g7jWbEBXb</t>
  </si>
  <si>
    <t>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</si>
  <si>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egxrRxt1wvmpDaKwSbu23</t>
  </si>
  <si>
    <t>wRaEpL0xNFPbMkNw7nLxG</t>
  </si>
  <si>
    <t>FV-Smart 22.01.02</t>
  </si>
  <si>
    <t>neNILlGoONw6f2nAsNTVi</t>
  </si>
  <si>
    <t>Biodiversiteit wordt beschermd.</t>
  </si>
  <si>
    <t>6basjXmiZIywLQnqzB9Gwi</t>
  </si>
  <si>
    <t>Het biodiversiteitsplan moet worden geïmplementeerd om de biodiversiteit te beschermen, bijvoorbeeld met behulp van een van de volgende of soortgelijke praktijken: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t>
  </si>
  <si>
    <t>2DuRAXMcUc4f9Tk1t8k3yg</t>
  </si>
  <si>
    <t>FV-Smart 22.03.03</t>
  </si>
  <si>
    <t>2mHMSIzPDE8QxaI7mNh3QU</t>
  </si>
  <si>
    <t>Beheer van biodiversiteit wordt ondersteund met metrische gegevens.</t>
  </si>
  <si>
    <t>2GMcH7EZYfnnhC8fDg8Lfq</t>
  </si>
  <si>
    <t>Met aanvaardbare metrische gegevens kan ten minste het volgende worden berekend:
\- het totale gebied (in ha of m2) van natuurlijke of semi-natuurlijke ecosystemen en habitats, gebieden die juridisch erkend zijn als beschermd gebied, of gebieden die effectief worden beschermd met andere middelen (op 1 januari van het jaar waarin de audit van de certificerende instelling (CI) plaatsvindt);
\- het totale gebied (in ha of m2) omgezet in landbouwgebruik of ander gebruik tussen 1 januari 2008 en 1 januari 2014 (op 1 januari van het jaar waarin de CI-audit plaatsvindt);
\- het totale gebied (in ha of m2) dat al is hersteld (op 1 januari van het jaar waarin de CI-audit plaatsvindt);
\- het totale gebied (in ha of m2) dat nu wordt hersteld (op 1 januari van het jaar waarin de CI-audit plaatsvindt);
\- het totale gebied (in ha of m2) dat volgens planning bindend hersteld gaat worden (op 1 januari van het jaar waarin de CI-audit plaatsvindt).
Aanvullende aspecten/metrische gegevens over biodiversiteit kunnen, indien van toepassing, ook worden berekend.
Bij Optie 2 producentengroepen, is bewijs op kwaliteitsbeheersysteem (QMS)-niveau aanvaardbaar. Resultaten (data) van metrische gegevens op het niveau van producentengroepen en op bedrijfsniveau behoren beschikbaar te zijn om aan te geven dat aan de eisen is voldaan.</t>
  </si>
  <si>
    <t>3HQ9D9RWIdYrhfRUnN8lQe</t>
  </si>
  <si>
    <t>FV-Smart 22.01.03</t>
  </si>
  <si>
    <t>3iN52WePP8dReUjITioiMF</t>
  </si>
  <si>
    <t>Biodiversiteit wordt verbeterd.</t>
  </si>
  <si>
    <t>7tQtQvrLBSWQhAuHMfnDdz</t>
  </si>
  <si>
    <t>Uit beschikbaar bewijs, zoals kaarten, luchtfoto’s, visueel bewijs op het bedrijf, documenten die zijn verstrekt door lokale of nationale autoriteiten of bevoegde dienstverleners, behoort te blijken dat het biodiversiteitsplan wordt geïmplementeerd om de biodiversiteit te verbeteren, bijvoorbeeld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vermijden of beheersen van invasieve exoten;
3) overige maatregelen door de producent en partners.
Met betrekking tot de bescherming van de biodiversiteit, wordt verwezen naar de richtlijn.
Bij Optie 2 producentengroepen, is bewijs op kwaliteitsbeheersysteem (QMS)-niveau aanvaardbaar.</t>
  </si>
  <si>
    <t>4fhyRDFeKLkmaSYmgGvFAe</t>
  </si>
  <si>
    <t>FV-Smart 18.01</t>
  </si>
  <si>
    <t>7oBdmWvOyn4XGWulMPeIw2</t>
  </si>
  <si>
    <t>De transactiedocumentatie bevat een verwijzing naar de GLOBALG.A.P.-status en het GLOBALG.A.P.-nummer (GGN).</t>
  </si>
  <si>
    <t>6zQWEmzGwuWY0e8ywxB8H5</t>
  </si>
  <si>
    <t>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t>
  </si>
  <si>
    <t>5OZ3Oy0MVM5jXao9ZvAlrA</t>
  </si>
  <si>
    <t>cS7khDngD0RZijvPscYHI</t>
  </si>
  <si>
    <t>FV-Smart 32.10.06</t>
  </si>
  <si>
    <t>32eWjxBlvuUA6A7EX9RDxO</t>
  </si>
  <si>
    <t>Het bedrijf beschikt over gedocumenteerde procedures met betrekking tot herbetredingstermijnen na toepassing van gewasbeschermingsmiddelen.</t>
  </si>
  <si>
    <t>20cCZ9fvCzVKu9ZfL6wEjb</t>
  </si>
  <si>
    <t>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die een groter risico lopen.
Indien er geen herbetredingstermijn wordt vermeld, is herbetreding niet toegestaan tot de chemische stof op het gewas is opgedroogd.</t>
  </si>
  <si>
    <t>7qWi1DgTL0gawMMSph3xxH</t>
  </si>
  <si>
    <t>FV-Smart 29.03.02</t>
  </si>
  <si>
    <t>5lF9jhAL4W7dLgZ5rgnnH5</t>
  </si>
  <si>
    <t>Het interval tussen het toedienen van organische meststoffen en het oogsten schaadt de voedselveiligheid niet.</t>
  </si>
  <si>
    <t>7CcmIjC7e316VCrmQRaV7m</t>
  </si>
  <si>
    <t xml:space="preserve">Uit registraties moet blijken dat het interval tussen het gebruik van gecomposteerde organische meststoffen en het oogsten de voedselveiligheid niet in gevaar brengt.
Als onbewerkte dierlijke mest wordt gebruikt, moet dit in de bodem worden opgenomen. De risico’s die gepaard gaan met het gebruikte type onbewerkte mest en het beoogde gebruik moeten worden geëvalueerd bij het vaststellen van een veiligheidstermijn voorafgaand aan het oogsten, terwijl wordt voldaan aan de volgende minimale eisen:
\- voor boomgewassen (d.w.z. bomen met het laagste fruit ver boven de grond, zodat het fruit niet in contact komt met de bodem, en met uitzondering van lage struiken): onbewerkte mest moet worden toegepast voordat de knoppen opengaan, of volgens een korter interval op basis van de risicobeoordeling, maar nooit korter dan 60 dagen voorafgaand aan het oogsten; 
\- bladgroente: onbewerkte mest mag nooit na het planten worden toegepast, ongeacht het oogstinterval; 
\- voor andere gewassen: onbewerkte mest moet minstens 60 dagen voor het oogsten worden toegepast. </t>
  </si>
  <si>
    <t>4e9U8QqFWhkb5syMftPkjz</t>
  </si>
  <si>
    <t>4Ea5dJyprj972B88yVX3Oz</t>
  </si>
  <si>
    <t>FV-Smart 29.03.03</t>
  </si>
  <si>
    <t>2KTMgQcCqZhtUkGASryB8m</t>
  </si>
  <si>
    <t>Het gebruik van rioolslib op het bedrijf is verboden.</t>
  </si>
  <si>
    <t>2zFLwe1nGYErNd1lixBwcM</t>
  </si>
  <si>
    <t>Er mag nooit rioolslib worden gebruikt voor de productie van geregistreerde gewassen. Het gebruik van rioolslib dat gecomposteerd of verwerkt is in een commercieel verkrijgbaar product is niet toegestaan, ongeacht het wettelijke gebruik volgens de geldende regelgeving.</t>
  </si>
  <si>
    <t>30OVyrTdcfsF8lDZsh6oCJ</t>
  </si>
  <si>
    <t>FV-Smart 26.03</t>
  </si>
  <si>
    <t>1vfR7mPzpgsEuOzxYQSVpX</t>
  </si>
  <si>
    <t>Kwaliteitscontrolesystemen voor plantgezondheid worden geïmplementeerd en geregistreerd voor vermeerderingsmateriaal op het bedrijf.</t>
  </si>
  <si>
    <t>1ZM8ezuRzhI0wZlFFX22LM</t>
  </si>
  <si>
    <t>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t>
  </si>
  <si>
    <t>3Xuqd2nxrHRHWBMMAl2PDV</t>
  </si>
  <si>
    <t>Tr6x65hFptqVdctVRVPlK</t>
  </si>
  <si>
    <t>FV-Smart 26.05</t>
  </si>
  <si>
    <t>5JICZ11hYtcuntJVXL8dZq</t>
  </si>
  <si>
    <t>Het ingekochte vermeerderingsmateriaal is voorzien van informatie over chemische behandelingen.</t>
  </si>
  <si>
    <t>1S9d8dJkFbTycsuJ9rGRVT</t>
  </si>
  <si>
    <t>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t>
  </si>
  <si>
    <t>1pXxC0PHwGRoRqNb1TYI7C</t>
  </si>
  <si>
    <t>FV-Smart 29.03.01</t>
  </si>
  <si>
    <t>5prhapjRdOGrMLZiOeUTBs</t>
  </si>
  <si>
    <t>Er wordt een risicobeoordeling uitgevoerd voor organische meststoffen in overeenstemming met het bedoelde gebruik.</t>
  </si>
  <si>
    <t>4mb3FTlGiV3dBYA7xLAYzL</t>
  </si>
  <si>
    <t>Een risicobeoordeling voor organische meststof moet worden gedocumenteerd en uitgevoerd voorafgaand aan het gebruik van de organische meststof. Deze moet het volgende in aanmerking nemen:
\- type organische meststof;
\- type behandeling;
\- microbiële verontreiniging;
\- gehalte aan onkruid/zaden;
\- gehalte aan zware metalen;
\- timing van de toepassing;
\- plaatsing van de toepassing (bijv. in contact met eetbaar gedeelte van het gewas).
De procedures moeten de richtlijnen van de Wereldgezondheidsorganisatie (WHO) in aanmerking nemen.
Dit is ook van toepassing op substraten afkomstig uit biogasinstallaties.
Voor commercieel verkrijgbare organische meststoffen, kunnen bijbehorende documentatie en certificeringen van kwaliteit en inhoud worden vervangen door een risicobeoordeling.</t>
  </si>
  <si>
    <t>67sPI4miCgShcy6GLWXJYw</t>
  </si>
  <si>
    <t>FV-Smart 26.04</t>
  </si>
  <si>
    <t>1p0Cq2A27CySkwm1RrB4CI</t>
  </si>
  <si>
    <t>Bijgewerkte registraties van alle chemische behandelingen die zijn toegepast op in-house vermeerderingsmateriaal zijn beschikbaar.</t>
  </si>
  <si>
    <t>1gbn33qrB8FlExG3VBOLmm</t>
  </si>
  <si>
    <t>Er moeten registraties beschikbaar zijn van alle behandelingen met gewasbeschermingsmiddelen die zijn toegepast gedurende de in-house plantenvermeerdingsperiode en deze moet het volgende omvatten:
\- locatie;
\- datum;
\- handelsnaam, werkzame stof, en veiligheidstermijn voorafgaand aan het oogsten van elk product;
\- naam van toepasser;
\- rechtvaardiging voor toepassing;
\- hoeveelheid;
\- gebruikte machines.
Dit principe en de betreffende criteria zijn voornamelijk van toepassing op gewassen met een korte cyclus, waarbij de behandeling van vermeerderingsmaterialen van invloed is op de voedselveiligheid. Dit zou niet gelden voor de meeste fruitbomen, waarbij vermeerdering en actieve productie door langere perioden worden gescheiden.</t>
  </si>
  <si>
    <t>3yWvAWHXW5LNLaic6zmuNK</t>
  </si>
  <si>
    <t>FV-Smart 25.08</t>
  </si>
  <si>
    <t>UvimuFLLegJ4GphIVa7Ce</t>
  </si>
  <si>
    <t>Kunststoffen worden op verantwoorde manier beheerst.</t>
  </si>
  <si>
    <t>42jGFPgx9KggUcIJqfnF31</t>
  </si>
  <si>
    <t>Er moet zichtbaar bewijs zijn dat bij het gebruik van duurzame kunststof producten en kunststof wegwerpproducten (seizoensgebonden kunststof) in agrarische productie:
\- uitvoerders zijn getraind in de juiste werkprocedures en -praktijken die het vrijkomen van kunststoffen in het milieu tot een minimum beperken;
\- de specificaties van de fabrikant in acht worden genomen om de integriteit van kunststoffen tijdens hun gebruik en terugwinning in stand te houden. Dit verwijst bijvoorbeeld naar inspectie, onderhoud en vervanging van kunststoffen;
\- herwonnen gebruikte kunststof veilig wordt opgeslagen en milieuvriendelijk wordt verwijderd;
\- na gebruik de kunststoffen waar mogelijk worden gerecycled of hergebruikt;
\- waar mogelijk alternatieven in aanmerking worden genomen die uit milieuoogpunt duurzamer zijn dan kunststoffen.
Bij Optie 2 producentengroepen, is bewijs op kwaliteitsbeheersysteem (QMS)-niveau aanvaardbaar.</t>
  </si>
  <si>
    <t>4UI39RIn6YI8gQZpGRKexG</t>
  </si>
  <si>
    <t>1TSJff9m2ibKS6UM3heOEL</t>
  </si>
  <si>
    <t>FV-Smart 29.01.01</t>
  </si>
  <si>
    <t>2Davy1tIJGEmHWnOvxBUzI</t>
  </si>
  <si>
    <t>Er worden actuele registraties bewaard van alle toepassingen van meststoffen en biostimulanten.</t>
  </si>
  <si>
    <t>3XoLGgbffcRfIiJXXe7CGM</t>
  </si>
  <si>
    <t>Er moeten registraties worden bewaard van elke toepassing van meststoffen (organische en anorganische) en biostimulanten, waaronder in hydrocultuur- en fertigatiesystemen.</t>
  </si>
  <si>
    <t>5wu9vqrUGRlCKkbHt3ECf0</t>
  </si>
  <si>
    <t>4fGb0i5YukdZcKEyySjCJm</t>
  </si>
  <si>
    <t>FV-Smart 29.01.02</t>
  </si>
  <si>
    <t>5yDue6bnj4ZjEO50zFkDK0</t>
  </si>
  <si>
    <t>De registraties van alle toepassingen van meststoffen moeten omvatten:</t>
  </si>
  <si>
    <t>4xUdBrg4lKADITqpA19ibM</t>
  </si>
  <si>
    <t>De geografische ligging en de naam of referentie van het veld, de boomgaard of de kas.</t>
  </si>
  <si>
    <t>1VSLQzzilblSktYudN1A4H</t>
  </si>
  <si>
    <t>FV-Smart 29.01.05</t>
  </si>
  <si>
    <t>3XIoV0ZboFm3Hj8FgnDX7V</t>
  </si>
  <si>
    <t>Hoeveelheid (percentage of concentratie voor zover van toepassing)</t>
  </si>
  <si>
    <t>3N94yTLu3DzGG8f2VBVZfC</t>
  </si>
  <si>
    <t>FV-Smart 29.01.06</t>
  </si>
  <si>
    <t>3mWl3CCSduxOH9lAbN37Oy</t>
  </si>
  <si>
    <t>Naam van de toepasser om de persoon of het team van medewerkers dat de bemesting uitvoert, duidelijk te identificeren</t>
  </si>
  <si>
    <t>2eDSq0NF4kZ8Vk6KKDuBNg</t>
  </si>
  <si>
    <t>FV-Smart 29.01.04</t>
  </si>
  <si>
    <t>4x5W4WjoTpDzKz61hW1ZL4</t>
  </si>
  <si>
    <t>Naam en type</t>
  </si>
  <si>
    <t>3xgVjHszPzq1j3HoKoE9Qy</t>
  </si>
  <si>
    <t>FV-Smart 29.01.03</t>
  </si>
  <si>
    <t>6eS6enCeTGPBbEoAFPEJyy</t>
  </si>
  <si>
    <t>Datum(s)</t>
  </si>
  <si>
    <t>3SUes8vu1ltomPzans0vqB</t>
  </si>
  <si>
    <t>FV-Smart 29.01.07</t>
  </si>
  <si>
    <t>587smrh9ckYOVC2Ik4U72x</t>
  </si>
  <si>
    <t>Beheer van meststoffen wordt ondersteund met metrische gegevens.</t>
  </si>
  <si>
    <t>3hVjFi534oQTT4AYSkddq1</t>
  </si>
  <si>
    <t>Met aanvaardbare metrische gegevens kan het volgende worden berekend:
de totale hoeveelheid kalium, stikstof en fosfor toegepast op het bedrijf (in kg/gewas, kg/maand en kg/ha/maand).
De metrische gegevens behoren te verwijzen naar anorganische en organische meststoffen, tijdeenheden (bijv. teeltcyclus), en hoeveelheden meststoffen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t>
  </si>
  <si>
    <t>WaORHd0aRux2bn4BqbC1n</t>
  </si>
  <si>
    <t>FV-Smart 29.02.02</t>
  </si>
  <si>
    <t>5FgeUo6lbxWEXyLXK0k6iY</t>
  </si>
  <si>
    <t>Meststoffen en biostimulanten worden op geschikte wijze opgeslagen om het risico op vervuiling van het milieu te beperken.</t>
  </si>
  <si>
    <t>PTxw7LJJTBnibWZqYEZmw</t>
  </si>
  <si>
    <t>Meststoffen (organische en anorganische) en biostimulanten moeten worden opgeslagen in een aangewezen gebied. Passende maatregelen moeten worden genomen om de vervuiling van waterbronnen te voorkomen (betonnen funderingen, wanden, lekbestendig fust, etc.), of de meststoffen moeten op minstens 25 meter afstand van waterbronnen worden opgeslagen.
Indien nodig moeten anorganische meststoffen (poeders, granulaten, vloeistoffen, etc.) worden beschermd tegen atmosferische invloeden (bijv.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 De opslagruimte moet goed geventileerd zijn en vrij zijn van regenwater of sterke condensatie.
Anorganische meststoffen moeten worden opgeslagen in een ruimte die vrij is van afval, die geen broedplaats voor knaagdieren vormt en waar gemorste en weggelekte meststoffen opgeruimd kunnen worden.</t>
  </si>
  <si>
    <t>7tkt1sKqqlLnUrh71qam9K</t>
  </si>
  <si>
    <t>65MF4IFTWNSYYSImkWQ9yZ</t>
  </si>
  <si>
    <t>FV-Smart 29.02.01</t>
  </si>
  <si>
    <t>1rafYWFyQE8h5mjHl2FX0G</t>
  </si>
  <si>
    <t>Meststoffen en biostimulanten worden op geschikte wijze opgeslagen zodat de voedselveiligheid niet in gevaar wordt gebracht.</t>
  </si>
  <si>
    <t>7aXxQwlv6K6KxcO6gZJQWm</t>
  </si>
  <si>
    <t>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t>
  </si>
  <si>
    <t>5dEqFquVQawXYclPD3eZ85</t>
  </si>
  <si>
    <t>FV-Smart 32.02.02</t>
  </si>
  <si>
    <t>6WKRnXBMPeAgsm2qmisOK2</t>
  </si>
  <si>
    <t>Weersomstandigheden op het moment van toepassing worden geregistreerd.</t>
  </si>
  <si>
    <t>2wW4WJZ0PYnzH5hsulQpuT</t>
  </si>
  <si>
    <t>Lokale weersomstandigheden (wind, zonnig/bewolkt, luchtvochtigheid, etc.) die van invloed zijn op de doeltreffendheid van een behandeling of het overwaaien naar naburige gewassen moeten geregistreerd worden voor alle toepassingen van gewasbeschermingsmiddelen. Dit kan worden gedaan door de registratie te voorzien van pictogrammen met aankruisvakjes, informatie in tekstvorm of een ander praktisch uitvoerbaar systeem.
“N.v.t.” voor bedekte teelten.</t>
  </si>
  <si>
    <t>7te0V5sEO4j2gdaCHhqwRe</t>
  </si>
  <si>
    <t>69P00lNri27XPrsIDR3w69</t>
  </si>
  <si>
    <t>FV-Smart 32.01.03</t>
  </si>
  <si>
    <t>4yNkHoRkNQ2KWeVtaZU9Pf</t>
  </si>
  <si>
    <t>De producent neemt actieve maatregelen om te voorkomen dat gewasbeschermingsmiddelen naar naburige percelen overwaaien.</t>
  </si>
  <si>
    <t>2zNHONKzxETi3BbIX6s645</t>
  </si>
  <si>
    <t>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t>
  </si>
  <si>
    <t>aeLabNl3CjngCaQDiZCnP</t>
  </si>
  <si>
    <t>6sSqmJbecIeFopFk5PWF3b</t>
  </si>
  <si>
    <t>FV-Smart 32.03.01</t>
  </si>
  <si>
    <t>1k39zQpQT9T1gnbCLD3Bvk</t>
  </si>
  <si>
    <t>Er is bewijs dat aan de geregistreerde veiligheidstermijnen voorafgaand aan het oogsten is voldaan.</t>
  </si>
  <si>
    <t>7qS3J2J9GMDTzqi4ayBwt5</t>
  </si>
  <si>
    <t>De producent moet door het gebruik van registraties zoals toepassingsregistraties van gewasbeschermingsmiddelen en oogstdata, kunnen aantonen dat is voldaan aan de veiligheidstermijnen voorafgaand aan het oogsten voor gewasbeschermingsmiddelen die op gewassen worden toegepast. In het bijzonder in situaties waarin continu geoogst wordt, moeten er systemen aanwezig zijn in het veld, de boomgaard of kas (waarschuwingsborden, toepassingstijdstip etc.) om te waarborgen dat aan alle veiligheidstermijnen voorafgaand aan het oogsten wordt voldaan.</t>
  </si>
  <si>
    <t>6Rr7lWkdEx4UFV3lspdV2c</t>
  </si>
  <si>
    <t>2zJlXfYfi5MCdm2XFfuGPb</t>
  </si>
  <si>
    <t>FV-Smart 32.01.04</t>
  </si>
  <si>
    <t>3XMyMaIDlzmH4u5i3DAIwf</t>
  </si>
  <si>
    <t>De producent neemt actieve maatregelen om te voorkomen dat gewasbeschermingsmiddelen uit naburige percelen overwaaien.</t>
  </si>
  <si>
    <t>18FIk3fnJA9jGr4KsXBohr</t>
  </si>
  <si>
    <t>De producent behoort actieve maatregelen te nemen om het risico te vermijden dat gewasbeschermingsmiddelen uit naburige percelen overwaaien, bijv. door afspraken te maken en communicatie te organiseren met producenten van naburige percelen met als doel het risico van het ongewenst overwaaien van gewasbeschermingsmiddelen uit te sluiten, door vegetatieve buffers te planten op de randen van velden waar het gewas wordt verbouwd, en door bemonstering van gewasbeschermingsmiddelen op dergelijke velden te vergroten.</t>
  </si>
  <si>
    <t>60mlbltbR7bpHX6HuZBmDM</t>
  </si>
  <si>
    <t>FV-Smart 25.07</t>
  </si>
  <si>
    <t>7qnZgcAkagspbD4bFhqIWg</t>
  </si>
  <si>
    <t>Fragmenten en kleine stukjes verpakkingsmateriaal en ander afval dat niet samenhangt met het product, worden van het veld verwijderd.</t>
  </si>
  <si>
    <t>1Cyp50gIqLsOslYKVLCNFq</t>
  </si>
  <si>
    <t>Fragmenten en kleine stukjes verpakkingsmateriaal en ander afval dat niet samenhangt met het product moeten worden verwijderd van de productielocatie nadat het specifieke veldproces is afgerond.</t>
  </si>
  <si>
    <t>5hKfImcNRehQH4OmhWr6tT</t>
  </si>
  <si>
    <t>FV-Smart 26.02</t>
  </si>
  <si>
    <t>7eeTsAvbjZiwKsadKbm4h9</t>
  </si>
  <si>
    <t>Vermeerderingsmateriaal wordt verkregen conform de wetten op intellectueel eigendom.</t>
  </si>
  <si>
    <t>7x2vmH9vjrZUXmgBj8UR3k</t>
  </si>
  <si>
    <t>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t>
  </si>
  <si>
    <t>3mcR8ssf1i8pgub9xHnKAm</t>
  </si>
  <si>
    <t>FV-Smart 26.01</t>
  </si>
  <si>
    <t>5yg7CLRLmojtiH6r81Tcsj</t>
  </si>
  <si>
    <t>Vermeerderingsmateriaal wordt verkregen conform de wetgeving voor de registratie van plantenrassen, indien van toepassing.</t>
  </si>
  <si>
    <t>3s5scI9ih6B1KjZ2hwxsQF</t>
  </si>
  <si>
    <t>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t>
  </si>
  <si>
    <t>5P8XOzVCsEbiWZf9HIM72B</t>
  </si>
  <si>
    <t>FV-Smart 17.01</t>
  </si>
  <si>
    <t>4tpjuwuFFKp70mzeaXNL3g</t>
  </si>
  <si>
    <t>De term GLOBALG.A.P., het handelsmerk en de QR-code of het logo van GLOBALG.A.P., evenals het GLOBALG.A.P.-nummer (GGN) worden gebruikt volgens “Gebruik van GLOBALG.A.P.-handelsmerken: Beleid en richtlijnen.”</t>
  </si>
  <si>
    <t>5zDrsTPJwqH6KdeEsU514a</t>
  </si>
  <si>
    <t>De producent moet de term GLOBALG.A.P., het handelsmerk en de QR-code of het logo van GLOBALG.A.P., evenals het GGN, het Global Location Number (GLN), of het sub-GLN gebruiken volgens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t>
  </si>
  <si>
    <t>56UycwhshuG3OMlSB7ahAa</t>
  </si>
  <si>
    <t>3nQEqI30m9mD6RZ2eY85XG</t>
  </si>
  <si>
    <t>FV-Smart 32.09.05</t>
  </si>
  <si>
    <t>5crGAMurW9LztWwSz5BWcT</t>
  </si>
  <si>
    <t>De opslag van gewasbeschermingsmiddelen is verlicht.</t>
  </si>
  <si>
    <t>4Eak4bqMEpPm96eAUPSpCh</t>
  </si>
  <si>
    <t>De opslag moet afdoende zijn verlicht door natuurlijke of kunstmatige verlichting om er zeker van te zijn dat alle productetiketten gemakkelijk te lezen zijn.</t>
  </si>
  <si>
    <t>7FzFPUI62I8icT9zFiqYBn</t>
  </si>
  <si>
    <t>1fosPUxiN2kuMT1hRX1twW</t>
  </si>
  <si>
    <t>FV-Smart 33.04.02</t>
  </si>
  <si>
    <t>6eCCw2F6MukvEGrRMih6L9</t>
  </si>
  <si>
    <t>Er worden registraties bewaard van uitgevoerde inspecties van ongediertebestrijding en genomen herstelmaatregelen.</t>
  </si>
  <si>
    <t>7CGLG5MMs7igIDIR1hSwkH</t>
  </si>
  <si>
    <t>Monitoring moet plaatsvinden en registraties van inspecties van ongediertebestrijding en vervolgactieplannen moeten worden bewaard.</t>
  </si>
  <si>
    <t>6SSbkfthK0LYaxbv5b14GB</t>
  </si>
  <si>
    <t>1OZTzJWvKeCm4lQLj2de5o</t>
  </si>
  <si>
    <t>7q3HUSjBb5Je94p1RhgSE4</t>
  </si>
  <si>
    <t>FV-Smart 32.04.06</t>
  </si>
  <si>
    <t>5WLEtX7QiNW6SDwBEimFVJ</t>
  </si>
  <si>
    <t>Alle lokale voorschriften met betrekking tot het verwijderen of vernietigen van fusten van gewasbeschermingsmiddelen worden in acht genomen.</t>
  </si>
  <si>
    <t>5kzyuOo9LdXNKPlN6rxghy</t>
  </si>
  <si>
    <t>Alle relevante nationale, regionale en lokale voorschriften en wetten, voor zover deze bestaan, met betrekking tot het verwijderen van lege fusten van gewasbeschermingsmiddelen moeten worden opgevolgd.</t>
  </si>
  <si>
    <t>2sC7LUqXHhrGUVy4ZkqKu8</t>
  </si>
  <si>
    <t>2wfUbGCxhFfxCj8MVLUoC0</t>
  </si>
  <si>
    <t>FV-Smart 32.08.01</t>
  </si>
  <si>
    <t>4V8968gotwCyqeEwW5U7os</t>
  </si>
  <si>
    <t>Er worden actuele toepassingsregistraties bewaard van alle andere stoffen die niet in een van de secties worden genoemd.</t>
  </si>
  <si>
    <t>3ZKoG2jP6BFYXht86lcAV8</t>
  </si>
  <si>
    <t>Registraties van andere stoffen die zijn toegepast op water, de bodem en hydroponic-/fertigatiesystemen (plantengroeibevorderaars, bodemverbeteraars, pH-regelaars, huisgemaakte en aangekochte middelen, etc.) moeten worden bewaard. In deze registraties moet de naam worden opgenomen van de stof, het gewas, het veld, de datum en de toegepaste hoeveelheid. In het geval van aangekochte producten moeten de handels- of commerciële naam, indien van toepassing, en de werkzame stof of het ingrediënt, of de belangrijkste bron (plant, algen, mineraal, etc.) geregistreerd worden. Indien er een registratieschema voor deze stof(fen) bestaat in het land van productie, moet deze stof goedgekeurd worden.
Indien goedkeuring voor gebruik in het land van productie niet vereist is voor de stoffen, moet de producent waarborgen dat het gebruik de voedselveiligheid niet in gevaar brengt.
Registraties moeten informatie bevatten over de bestanddelen, voor zover beschikbaar.</t>
  </si>
  <si>
    <t>6ZlIRqNokp14rd0OrJYpUs</t>
  </si>
  <si>
    <t>61YQDZnrOwgWbzH4H5oTan</t>
  </si>
  <si>
    <t>FV-Smart 32.04.05</t>
  </si>
  <si>
    <t>55I6tOkcT1Y4mxJKto8VQR</t>
  </si>
  <si>
    <t>Er wordt gebruikgemaakt van officiële inzamel- en verwijderingssystemen als die bestaan en de lege fusten worden dan op passende wijze opgeslagen, gelabeld en verwerkt volgens de regels van dat inzamelingssysteem.</t>
  </si>
  <si>
    <t>K2Xt0dGxhn2EH1PIf1kLn</t>
  </si>
  <si>
    <t>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t>
  </si>
  <si>
    <t>7CfByTMPUTFuDXzd1hu3wX</t>
  </si>
  <si>
    <t>FV-Smart 32.09.06</t>
  </si>
  <si>
    <t>5iOjWWmKebvWXCNY1lb7Pn</t>
  </si>
  <si>
    <t>De opslag van gewasbeschermingsmiddelen is in staat om lekkage op te vangen en te beheersen.</t>
  </si>
  <si>
    <t>1xCz9IP9qVNTbJCBLQSOTW</t>
  </si>
  <si>
    <t>Stellingen mogen gemorst product niet absorberen (metaal, harde kunststof, of voorzien van ondoorlaatbare deklaag, etc.).
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t>
  </si>
  <si>
    <t>5PGwVeIJPPHOejKBYzbc7D</t>
  </si>
  <si>
    <t>FV-Smart 32.06.01</t>
  </si>
  <si>
    <t>72RYOVVMi8cr4hQRCzJ9w</t>
  </si>
  <si>
    <t>Het overschot van toepassingsmengsels of het water waarmee de tank wordt gespoeld worden op verantwoorde wijze afgevoerd.</t>
  </si>
  <si>
    <t>4lkCBGdbyfikd92iaVQv9e</t>
  </si>
  <si>
    <t>Het toepassen van het overschot van spuitvloeistof of het water waarmee de tank wordt gespoeld op de gewassen, moet de voorkeur krijgen als verwijderingsmethode, op voorwaarde dat het algehele doseringsvolume zoals vermeld op het etiket niet wordt overschreden. Het overschot van spuitvloeistof of het water waarmee de tank wordt gespoeld moet worden afgevoerd op een wijze die geen risico vormt voor het milieu.
Er mag geen afvalwater van landbouwchemicaliën in het open milieu worden vrijgegeven.
Registraties moeten worden bewaard.</t>
  </si>
  <si>
    <t>wRT3XcKfUaVoLQYa4XeJC</t>
  </si>
  <si>
    <t>60a0TRtnxBSmnmNv1LhfDO</t>
  </si>
  <si>
    <t>FV-Smart 32.10.01</t>
  </si>
  <si>
    <t>4VsmQP4659lNGyD6CqhATp</t>
  </si>
  <si>
    <t>Toegang tot gezondheidscontroles is beschikbaar voor medewerkers die worden blootgesteld aan gewasbeschermingsmiddelen in overeenstemming met de risicobeoordeling of blootstelling en toxiciteit van producten.</t>
  </si>
  <si>
    <t>2y57Vlf9a1KjeA7SIjREBl</t>
  </si>
  <si>
    <t>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t>
  </si>
  <si>
    <t>4tSrEgQMPcjhqJfqOVJHUU</t>
  </si>
  <si>
    <t>FV-Smart 32.10.03</t>
  </si>
  <si>
    <t>60UjZeYLQXJxEyn2rOe3OD</t>
  </si>
  <si>
    <t>Er is een ongevallenprocedure beschikbaar in de directe omgeving van de opslag voor gewasbeschermingsmiddelen/chemicaliën.</t>
  </si>
  <si>
    <t>6Um5NBEDmwV61JRdlD8QYS</t>
  </si>
  <si>
    <t>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t>
  </si>
  <si>
    <t>7wTlvdvgH3IOl7p4Dwj6ug</t>
  </si>
  <si>
    <t>FV-Smart 32.09.02</t>
  </si>
  <si>
    <t>5guVjIEHKfGiQci4B9i1so</t>
  </si>
  <si>
    <t>Opslag van gewasbeschermingsmiddelen is zodanig gebouwd dat de constructie degelijk en stevig is.</t>
  </si>
  <si>
    <t>75K9VvvomhEwynjhDskQFT</t>
  </si>
  <si>
    <t>De opslagcapaciteit moet afdoende zijn voor alle gewasbeschermingsmiddelen tijdens het hoogseizoen. De opslagruimte moet stevig zijn.</t>
  </si>
  <si>
    <t>57OIY8iinisYMR3ZUvElC1</t>
  </si>
  <si>
    <t>FV-Smart 32.05.01</t>
  </si>
  <si>
    <t>4fWTkwYNixkmwSzb4mDCxq</t>
  </si>
  <si>
    <t>Verouderde gewasbeschermingsmiddelen worden veilig bewaard, geïdentificeerd en verwijderd door bevoegde of goedgekeurde kanalen.</t>
  </si>
  <si>
    <t>1zu7ZVRyunpmaIOqxGroCS</t>
  </si>
  <si>
    <t>Er moeten registraties zijn die aantonen dat verouderde gewasbeschermingsmiddelen verwijderd zijn via officieel erkende kanalen. Als dit niet mogelijk is dan moeten verouderde gewasbeschermingsmiddelen veilig en herkenbaar worden bewaard.</t>
  </si>
  <si>
    <t>3ZsSeRvZNIo9inIvGSDPi7</t>
  </si>
  <si>
    <t>16eupybekozhE7GNHn3VAK</t>
  </si>
  <si>
    <t>FV-Smart 32.04.03</t>
  </si>
  <si>
    <t>5lRWgG7KkhszBVxkVUZJ2p</t>
  </si>
  <si>
    <t>Lege fusten worden apart gehouden totdat ze verwijderd kunnen worden.</t>
  </si>
  <si>
    <t>17Pz8FThpvTT6hnihbotXx</t>
  </si>
  <si>
    <t>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t>
  </si>
  <si>
    <t>1qiE25PwoRA0l6n4xFB0e3</t>
  </si>
  <si>
    <t>FV-Smart 32.04.04</t>
  </si>
  <si>
    <t>3aVyz322Y7flQVshYm72hn</t>
  </si>
  <si>
    <t>Lege fusten van gewasbeschermingsmiddelen worden verwijderd op een wijze die het risico voor mensen en het milieu inperkt.</t>
  </si>
  <si>
    <t>50zFAyXuxmpe9Cup8pqmMS</t>
  </si>
  <si>
    <t>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t>
  </si>
  <si>
    <t>7GItZSuxd9dIdkJPA6Qx8e</t>
  </si>
  <si>
    <t>FV-Smart 32.10.05</t>
  </si>
  <si>
    <t>5jwcp7mjNZR8wqejTriBlx</t>
  </si>
  <si>
    <t>Gewasbeschermingsmiddelen worden op een veilige manier vervoerd tussen de productielocaties.</t>
  </si>
  <si>
    <t>63MRitrXldyKXpVLDKU0De</t>
  </si>
  <si>
    <t>De producent moet garanderen dat de gewasbeschermingsmiddelen op een zodanige manier worden vervoerd, dat zo het risico voor het milieu of de gezondheid van de medewerker(s) wordt beperkt. Ook moet de producent de beste industriepraktijken volgen.</t>
  </si>
  <si>
    <t>2p2VYhn83v2L97BVo6mNbU</t>
  </si>
  <si>
    <t>FV-Smart 32.04.02</t>
  </si>
  <si>
    <t>4vLz4NZcWSGs71wJQnqitL</t>
  </si>
  <si>
    <t>Het hergebruik van lege fusten van gewasbeschermingsmiddelen voor doeleinden die anders zijn dan het bewaren en transporteren van identieke producten wordt voorkomen.</t>
  </si>
  <si>
    <t>4EmyWAplyJW8kpoK68i9Cx</t>
  </si>
  <si>
    <t>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t>
  </si>
  <si>
    <t>7xc5Cjo69hXepLXNbM3xNp</t>
  </si>
  <si>
    <t>FV-Smart 32.04.01</t>
  </si>
  <si>
    <t>nEqOpm2AIf8QElQWdkqM8</t>
  </si>
  <si>
    <t>Lege fusten van gewasbeschermingsmiddelen worden drie keer gespoeld met water voor ze worden opgeslagen en verwijderd, en het spoelwater wordt op zodanige wijze afgevoerd dat het risico voor het milieu wordt ingeperkt.</t>
  </si>
  <si>
    <t>2ZJUItTvhYl3qoR9QBgwKg</t>
  </si>
  <si>
    <t xml:space="preserve">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het wordt afgevoerd op een wijze die niet schadelijk is voor de voedselveiligheid of het milieu.
</t>
  </si>
  <si>
    <t>4WPcuvSuj1xrTgvYOHZ6QX</t>
  </si>
  <si>
    <t>FV-Smart 32.09.04</t>
  </si>
  <si>
    <t>2mlgC1evw7U9iygKDsD3Wu</t>
  </si>
  <si>
    <t>Gewasbeschermingsmiddelen worden bij de juiste temperatuur opgeslagen.</t>
  </si>
  <si>
    <t>2ivC15p8nlFNrqpur0SLug</t>
  </si>
  <si>
    <t>Opslagtemperaturen moeten overeenstemmen met de eisen op het etiket.</t>
  </si>
  <si>
    <t>2Ti375WBLzUAWFcxCHI6Bf</t>
  </si>
  <si>
    <t>FV-Smart 32.10.04</t>
  </si>
  <si>
    <t>68dZW8PH8n3jPs4tSQzJC4</t>
  </si>
  <si>
    <t>Er zijn faciliteiten beschikbaar om bedieners van gewasbeschermingsmiddelen te behandelen die besmet raken.</t>
  </si>
  <si>
    <t>4723TdTgSW0LxFKL6kXQLf</t>
  </si>
  <si>
    <t>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t>
  </si>
  <si>
    <t>4eAWgnVKcShSYrnsWleOus</t>
  </si>
  <si>
    <t>FV-Smart 32.11.01</t>
  </si>
  <si>
    <t>1Gss5ZOBiu46jYcuAYaHk5</t>
  </si>
  <si>
    <t>De facturen en/of aankoopbewijzen van alle gewasbeschermingsmiddelen en naoogstbehandelingen worden bewaard.</t>
  </si>
  <si>
    <t>5xBGoKWWDIW4UQEp7CnzhZ</t>
  </si>
  <si>
    <t>Er worden inspanningen gedaan om illegaal geproduceerde en nagemaakte gewasbeschermingsmiddelen te voorkomen.
Facturen, aankoopbewijzen of pakbonnen van alle gewasbeschermingsmiddelen die gebruikt en/of opgeslagen worden, moeten bewaard worden.</t>
  </si>
  <si>
    <t>5OPZTbS8UKCdo5sAfvtHwp</t>
  </si>
  <si>
    <t>419SkzHfhsJigdaLnqadlA</t>
  </si>
  <si>
    <t>FV-Smart 27.01</t>
  </si>
  <si>
    <t>10cXZcg7pFtEoKBuOII1x2</t>
  </si>
  <si>
    <t>Een procedure voor het gebruik en het verwerken van genetisch gemodificeerd materiaal is beschikbaar.</t>
  </si>
  <si>
    <t>3zDGFiT9YJO1AYhhQN3xPL</t>
  </si>
  <si>
    <t>Er moet een geïmplementeerde en gedocumenteerde procedure beschikbaar zijn die aangeeft hoe genetisch gemodificeerd materiaal (gewassen en proeven) wordt geteeld en verwerkt.</t>
  </si>
  <si>
    <t>2p6OWwnhMqGphkzlPjsJzt</t>
  </si>
  <si>
    <t>FV-Smart 30.05.02</t>
  </si>
  <si>
    <t>7xESRDocoDQgntibGVYSYr</t>
  </si>
  <si>
    <t>Er worden herstelmaatregelen getroffen op basis van de resultaten van de risicobeoordeling en de resultaten van de wateranalyse.</t>
  </si>
  <si>
    <t>6Elx5FG2f7VuqovzYczuu3</t>
  </si>
  <si>
    <t>Er moet beschikbare documentatie van herstelmaatregelen zijn, zoals geïdentificeerd en vereist in de risicobeoordeling voor water en in actuele sectorspecifieke standaarden of relevante regelgeving. Er moet actie worden ondernomen op basis van de ernst van het risico.
Mogelijke strategieën om het risico van verontreiniging van het product als gevolg van het gebruik van water te verkleinen zijn onder andere:
\- water behandelen voorafgaand aan gebruik;
\- voorkomen dat water in aanraking komt met het te oogsten deel van het gewas;
\- de kwetsbaarheid van de watertoevoer verminderen;
\- zorgen dat er voldoende tijd is tussen het gebruik van het water en het oogsten om afname van concentraties ziektekiemen zeker te stellen.
Producenten die deze strategieën implementeren, moeten verifiëren of het risico van productverontreiniging wordt aangepakt.</t>
  </si>
  <si>
    <t>253gbk0kdnSSFyQX6iFKWy</t>
  </si>
  <si>
    <t>66n0kxR699ZBpHIAPhCNN8</t>
  </si>
  <si>
    <t>FV-Smart 30.01.02</t>
  </si>
  <si>
    <t>31ox0uYhiouy4oXsgUj3EI</t>
  </si>
  <si>
    <t>Er is een risicobeoordeling uitgevoerd waarin milieukwesties zijn geëvalueerd voor het waterbeheer op het bedrijf (voor en na de oogst).</t>
  </si>
  <si>
    <t>26TF6rCMffOJYCEhuTocXR</t>
  </si>
  <si>
    <t>Er moet een gedocumenteerde risicobeoordeling zijn voor water dat voor binnen- en buitenproductie en voor naoogstactiviteiten wordt gebruikt. De beoordeling moet ten minste de milieueffecten identificeren op en van:
\- waterbronnen;
\- distributiesystemen;
\- irrigatiemethoden;
\- belangrijk watergebruik voor andere activiteiten op het bedrijf;
\- impact van eigen landbouwactiviteiten op omgevingen buiten het bedrijf.
De risicobeoordeling moet jaarlijks worden gecontroleerd of steeds als er veranderingen in risico optreden.</t>
  </si>
  <si>
    <t>4YYEAFlKQL7dZttPmpxB2F</t>
  </si>
  <si>
    <t>1IWFrP0MKgUCaaNZ0T3TVq</t>
  </si>
  <si>
    <t>FV-Smart 30.02.02</t>
  </si>
  <si>
    <t>1uRKJDxlLQmjDmhNoVTLob</t>
  </si>
  <si>
    <t>Beperkingen die zijn aangegeven op watervergunningen/-licenties moeten worden nageleefd.</t>
  </si>
  <si>
    <t>5ZtEwvCz2CqqKhZu43BToz</t>
  </si>
  <si>
    <t>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t>
  </si>
  <si>
    <t>5U9xxekFJ28sU2NwdkP9u8</t>
  </si>
  <si>
    <t>1uOWFMz8g2CjCxg72JUUJm</t>
  </si>
  <si>
    <t>FV-Smart 25.05</t>
  </si>
  <si>
    <t>ALXlQhjTkaKjluQ4DiAGg</t>
  </si>
  <si>
    <t>Organisch afval wordt op een geschikte wijze beheerd om het risico op verontreiniging van het milieu te verminderen.</t>
  </si>
  <si>
    <t>5kLCc67h56pXTrUAzxIZk8</t>
  </si>
  <si>
    <t>Organisch afval behoort gecomposteerd te zijn en voor bodemverbetering gebruikt te worden. De composteringsmethode behoort het risico op de overdracht van plagen, ziekte en onkruid in te perken.</t>
  </si>
  <si>
    <t>58CFKeRysmMoGghMkz6ENw</t>
  </si>
  <si>
    <t>FV-Smart 32.02.03</t>
  </si>
  <si>
    <t>1R7EwVRah5G1jhskea8SV2</t>
  </si>
  <si>
    <t>Het beheer van gewasbeschermingsmiddelen wordt ondersteund door metrische gegevens.</t>
  </si>
  <si>
    <t>4DAefEXaNO8QPTZ6fzDYll</t>
  </si>
  <si>
    <t>Met aanvaardbare metrische gegevens kan het volgende worden berekend:
\- een lijst met gebruikte werkzame stoffen;
\- de totale hoeveelheid toegepaste werkzame stoffen (in kg/gewas kg/maand en kg/ha/maand).
Metrische gegevens behoren te verwijzen naar de diverse productielocaties van het bedrijf, tijdeenheden (bijv. groeicycli), en de hoeveelheden werkzame stof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t>
  </si>
  <si>
    <t>xsWXhelWq7Z6mDIJWny7y</t>
  </si>
  <si>
    <t>FV-Smart 27.03</t>
  </si>
  <si>
    <t>0OopPz2jv1147kWYgriqY</t>
  </si>
  <si>
    <t>De directe klanten van de producent zijn geïnformeerd over de genetisch gemodificeerde organismen (GGO)-status van het product.</t>
  </si>
  <si>
    <t>3dtG1JaPk0eOFqThXqFva4</t>
  </si>
  <si>
    <t>Gedocumenteerd bewijs van communicatie moet worden bijgehouden en moet het mogelijk maken te verifiëren dat alle producten die aan directe klanten worden geleverd, aan de overeengekomen eisen voldoen.</t>
  </si>
  <si>
    <t>61z18j0qzHbr7KTpH6ajxc</t>
  </si>
  <si>
    <t>FV-Smart 25.04</t>
  </si>
  <si>
    <t>7InTBgaYjVicQ9fsUsPn9</t>
  </si>
  <si>
    <t>De opslagplaatsen voor diesel- en andere brandstofolietanks zijn vanuit milieuoogpunt veilig.</t>
  </si>
  <si>
    <t>3nLOyuDllDQnZ0c2skv0dZ</t>
  </si>
  <si>
    <t>Opslagplaatsen moeten zodanig worden onderhouden dat de risico’s voor het milieu worden beperkt. Als minimale eis geldt een dubbelwandige, ondoorlaatbare zone die een capaciteit moet hebben van minstens 110% van de inhoud van de grootste tank die hierin is opgeslagen. In een milieugevoelig gebied moet de capaciteit 165% van de inhoud van de grootste tank zijn.</t>
  </si>
  <si>
    <t>32iZb9VMW3RxWybCmuePjL</t>
  </si>
  <si>
    <t>FV-Smart 25.06</t>
  </si>
  <si>
    <t>pmUWKUNT3mmn7O4Um78vJ</t>
  </si>
  <si>
    <t>Het water dat wordt gebruikt voor was- en schoonmaakdoeleinden wordt afgevoerd op een wijze die de impact op het milieu, gezondheid en veiligheid tot een minimum beperkt.</t>
  </si>
  <si>
    <t>tfglOAWTgJlJ1LNdyilgN</t>
  </si>
  <si>
    <t>Afvalwater als gevolg van het wassen van verontreinigde machines (sproeiapparatuur, persoonlijke beschermingsmiddelen (PBM), hydrokoelers, etc.) moet worden afgevoerd op een wijze die geen risico vormt voor het milieu of de menselijke gezondheid. Drainage mag geen risico vormen voor verontreiniging van waterbronnen en aanvoersystemen.</t>
  </si>
  <si>
    <t>2xkyHU6Unh53sgI2V0IAZn</t>
  </si>
  <si>
    <t>FV-Smart 25.09</t>
  </si>
  <si>
    <t>6CVR7HsiTfjxXY3GTDLl8M</t>
  </si>
  <si>
    <t>Voedselafval* wordt voorkomen en beheerst.
\*Voedselafval: voedsel dat niet wordt ingezet voor menselijke consumptie, diervoeder of biogebaseerde materialen.</t>
  </si>
  <si>
    <t>1317ZW7rW0gXXbwq01OO3A</t>
  </si>
  <si>
    <t>Uit beschikbaar bewijs blijkt dat:
productoverschot\** voor een van de volgende doelen, in volgorde van voorkeur, behoort te worden ingezet:
\- menselijke consumptie (voor verwerking, sociale voedselvoorzieningen, etc.);
\- diervoeder;
\- biogebaseerde materialen.
Voedselafval behoort op een van de volgende manieren te worden ingezet:
\- recycling, compostering en/of toepassing op land;
\- herbestemming (bijv. verbranding van afval met energiewinning);
\- andere vormen van verwijdering.
Bewijs van voedseloverschot en voedselafvalbeheer behoort te worden gebaseerd op kwantitatieve registraties (schattingen worden aanvaard).
Bij Optie 2 producentengroepen, is bewijs op kwaliteitsbeheersysteem (QMS)-niveau aanvaardbaar.
\*\*Productoverschot: product van het bedrijf dat wordt geteeld en geoogst (of niet geoogst en achtergelaten op het veld) maar niet wordt gedistribueerd naar klanten.</t>
  </si>
  <si>
    <t>3IE0tuXKLrKYZwHNah8v6E</t>
  </si>
  <si>
    <t>FV-Smart 30.03.01</t>
  </si>
  <si>
    <t>2wacWFwRd5rmnFsKwSBRNZ</t>
  </si>
  <si>
    <t>Waar mogelijk zijn maatregelen geïmplementeerd om water op te vangen en, indien van toepassing, te recyclen.</t>
  </si>
  <si>
    <t>5DLcMuu02yEZKOX3tY5xns</t>
  </si>
  <si>
    <t>Het opvangen en/of recyclen van water moet worden geïmplementeerd waar dit vanuit economisch en praktisch oogpunt mogelijk is (vanaf daken van gebouwen, kassen, etc.).
Het opvangen of recyclen van water heeft niet alleen betrekking op regenwater. Het opvangen vanuit waterbronnen wordt niet aangemoedigd.</t>
  </si>
  <si>
    <t>uzn8UMxTkF1w7M3FTD0sW</t>
  </si>
  <si>
    <t>4Ldmc88iKHnHUfY8u4srlY</t>
  </si>
  <si>
    <t>FV-Smart 30.05.03</t>
  </si>
  <si>
    <t>6o7UlzNxkDUtPzLqRRJSbM</t>
  </si>
  <si>
    <t>Het gebruik van behandeld rioolwater vormt geen risico voor de voedselveiligheid.</t>
  </si>
  <si>
    <t>m4ZoxqgjizFlos755oNVY</t>
  </si>
  <si>
    <t>Behandeld rioolwater mag uitsluitend worden gebruikt wanneer de risico’s zijn geïdentificeerd en effectief zijn tegengegaan. Het type gewas, het groei-aspect en contact met eetbare delen van het gewas moeten in aanmerking worden genomen. Analyse van water moet in geschikte intervallen plaatsvinden om te verifiëren of de behandeling aanhoudend effectief is.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Richtlijnen voor minimale verificatie en monitoring van de microbiële prestatiedoelen voor de behandeling van afvalwater zijn vermeld in tabel 4.5 (volume 2, 2006) en tabel 2.9 (volume 1, 2006) van de WHO “Richtlijnen voor het veilig gebruik van afvalwater, uitwerpselen en grijs water”. Waterkwaliteit moet worden beoordeeld door de hoeveelheid indicatororganismen te meten. *Escherichia coli (E. coli)* wordt voor dit doel aanbevolen, maar andere geldende regelgeving en industriestandaarden kunnen verwijzen naar totale fecale colibacteriën. Indien meer beperkte geldende regelgeving niet bestaat, moet het verificatieniveau van de WHO van ≤ 1000 *E. coli* per 100 ml behandeld afvalwater worden aangenomen ten behoeve van de monitoring. Veel geldende regelgeving vereist dat recreationeel, herwonnen en irrigatiewater aan een strengere kwaliteitseis voldoet; dit betekent dat de beoogde waterkwaliteitsdrempels in aanmerking moeten worden genomen in risicobeoordelingen en ondersteunende documentatie.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
“N.v.t.” als behandeld rioolwater niet wordt gebruikt.</t>
  </si>
  <si>
    <t>3oFetfkkdYnY2kbHvrgL8T</t>
  </si>
  <si>
    <t>FV-Smart 30.02.01</t>
  </si>
  <si>
    <t>otjpwee7gFLMM5JcF5PML</t>
  </si>
  <si>
    <t>Er zijn geldige vergunningen/licenties beschikbaar voor het watergebruik op bedrijfsniveau, indien bij wet vereist.</t>
  </si>
  <si>
    <t>1W0gsx2AdY7viOtP4wJ9dH</t>
  </si>
  <si>
    <t>Geldige vergunningen/licenties die zijn verstrekt door de bevoegde autoriteit moeten beschikbaar zijn voor al het volgende:
\- waterwinning op het bedrijf;
\- infrastructuur voor het opslaan van water;
\- watergebruik op het bedrijf, waaronder, maar niet beperkt tot irrigatie, wassen van het product en flotatieprocessen;
\- het lozen van water in stroomgebieden van rivieren of andere milieugevoelige gebieden, indien bij wet vereist.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t>
  </si>
  <si>
    <t>4lhAJKovX1Or2yqjE08vX</t>
  </si>
  <si>
    <t>FV-Smart 30.04.01</t>
  </si>
  <si>
    <t>2raD0wMGmr2mrvAoJwm9ao</t>
  </si>
  <si>
    <t>Wateropslagfaciliteiten zijn aanwezig en worden goed, zodat perioden waarin er sprake is van maximale beschikbaarheid van water, benut worden.</t>
  </si>
  <si>
    <t>5JQP5gZkgc1JTMPALlzLl0</t>
  </si>
  <si>
    <t>Als het bedrijf zich bevindt in een gebied waar slechts in bepaalde seizoenen water beschikbaar is, behoren er wateropslagfaciliteiten te zijn om water te gebruiken tijdens perioden waarin er weinig water beschikbaar is. Deze behoren goed te worden onderhouden en naar behoren worden afgeschermd/beveiligd om ongevallen te voorkomen.</t>
  </si>
  <si>
    <t>7GSUGbBCg0zqqdO3nIYknt</t>
  </si>
  <si>
    <t>6RQdglIzkOOY1xN3Vb1oOy</t>
  </si>
  <si>
    <t>FV-Smart 30.01.04</t>
  </si>
  <si>
    <t>6feqDUA00CIR112ELALNyl</t>
  </si>
  <si>
    <t>Er worden maatregelen genomen om het waterbeheer op het bedrijf aan te vullen met activiteiten buiten het bedrijf (waarbij erkend wordt dat de juridische scope van de producent op het bedrijf ligt).</t>
  </si>
  <si>
    <t>5T2dEkEZu7w23ks8utOsHA</t>
  </si>
  <si>
    <t>Uit beschikbaar bewijs behoort bewustzijn te blijken bij de producent over (of deelname aan) projecten, gezamenlijke actie, of samenwerking op het gebied van waterbeheer met belanghebbenden in het naburige opvanggebied, stroomgebied, landschap, of daarbuiten, bijvoorbeeld met andere producenten, sector- of gewasspecifieke initiatieven, NGO’s, etc.</t>
  </si>
  <si>
    <t>4BKQOkpbfkLf0sHO2WzwIe</t>
  </si>
  <si>
    <t>FV-Smart 27.04</t>
  </si>
  <si>
    <t>7eKuzn718FIsCH831X5WcJ</t>
  </si>
  <si>
    <t>Onbedoelde vermenging van genetisch gemodificeerde (GG-)gewassen met conventionele gewassen wordt vermeden.</t>
  </si>
  <si>
    <t>2fQuFHHuLs7deDSaA1yzbx</t>
  </si>
  <si>
    <t>Er moet een visuele beoordeling worden uitgevoerd van de identificatie van de GG-gewassen en de integriteit van de opslag.</t>
  </si>
  <si>
    <t>49d1eyLbVOn98rtTrTsqpy</t>
  </si>
  <si>
    <t>FV-Smart 25.02</t>
  </si>
  <si>
    <t>3kDaxX0MiR53pKqsg1Php4</t>
  </si>
  <si>
    <t>Afvalproducten en bronnen van vervuiling worden geïdentificeerd op alle terreinen van het bedrijf.</t>
  </si>
  <si>
    <t>2KMB2hQTZpK9e384VBfmJG</t>
  </si>
  <si>
    <t>Mogelijke afvalproducten (papier, karton, plastic, olie, etc.) en bronnen van vervuiling (overmatige meststoffen, uitlaatgas, olie, brandstof, lawaai, afvalwater, chemicaliën, etc.) die samenhangen met de bedrijfsprocessen, moeten geïdentificeerd worden.
Bij Optie 2 producentengroepen, is bewijs op kwaliteitsbeheersysteem (QMS)-niveau aanvaardbaar.</t>
  </si>
  <si>
    <t>2hRn2IqrPzlCz3O2v8UD0B</t>
  </si>
  <si>
    <t>FV-Smart 30.04.02</t>
  </si>
  <si>
    <t>3vm4XxQCITAue3oouT1WMS</t>
  </si>
  <si>
    <t>Opslag van water vormt geen risico’s voor de voedselveiligheid.</t>
  </si>
  <si>
    <t>7DzuydPdVdkr54s2v2X0zQ</t>
  </si>
  <si>
    <t>Als tanks, stortbakken of andere containers worden gebruikt om water op te slaan, moeten de risico’s voor het opgeslagen water of producten worden geïdentificeerd. Als containers voor wateropslag worden blootgesteld aan de lucht, moet aandacht worden besteed aan de mogelijkheid van verontreiniging. De container mag geen bron van verontreiniging zijn voor het water, en de kwaliteit van het water dat hierin is opgeslagen, moet geschikt zijn voor het beoogde doel.</t>
  </si>
  <si>
    <t>5c9yljP9RKSG8iiAIr3Qun</t>
  </si>
  <si>
    <t>FV-Smart 30.01.03</t>
  </si>
  <si>
    <t>7dCNAHVbPwKX3m1zE5cLtQ</t>
  </si>
  <si>
    <t>Er is een waterbeheerplan beschikbaar.</t>
  </si>
  <si>
    <t>uusrZdKqtIRIcvl1eb9TZ</t>
  </si>
  <si>
    <t>Een gedocumenteerd waterbeheerplan moet:
\- minstens jaarlijks worden gecontroleerd, op basis van de gecontroleerde risicobeoordelingen;
\- de behoefte aan onderhoud van irrigatie- en andere waterleveringsapparatuur beoordelen;
\- training voor medewerkers identificeren die nodig is voor ondersteuning van onderhoud en reparaties;
\- een individueel of regionaal plan zijn indien deelname in een gemeenschappelijk irrigatiesysteem wordt gedocumenteerd;
\- referentie naar wateronderzoek omvatten;
\- herstelmaatregelen omvatten die zijn genomen met betrekking tot waterkwaliteit.</t>
  </si>
  <si>
    <t>GFkFcEPuRW6ccAOYdD2Fp</t>
  </si>
  <si>
    <t>FV-Smart 25.01</t>
  </si>
  <si>
    <t>ily1MiOK7DV4fkP2TtcVo</t>
  </si>
  <si>
    <t>Er is een afvalbeheerssysteem geïmplementeerd.</t>
  </si>
  <si>
    <t>3sEksz3szFx0wLXQ1s39Ru</t>
  </si>
  <si>
    <t>Een afvalbeheerssysteem dat mogelijke verontreiniging van het product of het milieu (lucht, bodem en water) aanpakt, moet:
\- gedocumenteerd en actueel zijn;
\- het verzamelen, opslaan en verwijderen van afvalmateriaal, met inbegrip van groenafval, gewasbeschermingsmiddelen, meststoffen, afvalwater, drainage en verpakkingsmateriaal, voor zover van toepassing, in aanmerking nemen.</t>
  </si>
  <si>
    <t>1XMXthyhaqef61hErDMZKo</t>
  </si>
  <si>
    <t>FV-Smart 23.04</t>
  </si>
  <si>
    <t>1iYEqpJpOFHcRV1HbTZKV6</t>
  </si>
  <si>
    <t>Beheer van energie wordt ondersteund met metrische gegevens.</t>
  </si>
  <si>
    <t>1RXJcyQBGTBKL0NkJtvyS1</t>
  </si>
  <si>
    <t>Met aanvaardbare metrische gegevens kan ten minste het volgende worden berekend:
\- het totale energieverbruik op het bedrijf voor elke energiebron/maand;
\- het percentage hernieuwbare versus niet-hernieuwbare energie in de energiebron.
Aanvullende berekeningen kunnen bijvoorbeeld omvatten:
\- de hoeveelheid energie die in het bedrijf wordt geïmporteerd (bijv. van het elektriciteitsnet);
\- de hoeveelheid energie die op producentenniveau wordt gegenereerd (bijv. via zonnepanelen, met brandstoffen);
\- de hoeveelheid geëxporteerde energie (bijv. naar het elektriciteitsnet).
Metrische gegevens behoren te verwijzen naar bronnen van energie, de verschillende productielocaties van het bedrijf, ha land dat wordt bebouwd, tijdeenheden (bijv. groeicyclus), niet-hernieuwbare en hernieuwbare energiebronnen, de hoeveelheid energie per kg product en ha productie, en/of de hoeveelheden die hierboven zijn genoemd per kg product.
Bij Optie 2 producentengroepen, is bewijs op kwaliteitsbeheersysteem (QMS)-niveau aanvaardbaar. Resultaten (data) van metrische gegevens op het niveau van producentengroepen en op bedrijfsniveau behoren beschikbaar te zijn om aan te geven dat aan de eisen is voldaan.</t>
  </si>
  <si>
    <t>2lCsmz9pLx7NagHecV9mpX</t>
  </si>
  <si>
    <t>1Ls80w74MZ0igmRK0J31MD</t>
  </si>
  <si>
    <t>FV-Smart 23.03</t>
  </si>
  <si>
    <t>7totwDd9gWGmkequsaXWYR</t>
  </si>
  <si>
    <t>In het plan voor het verbeteren van de energie-efficiënte wordt gekeken naar het minimaliseren van het gebruik van niet-hernieuwbare energie.</t>
  </si>
  <si>
    <t>7HPDKu3XzsHkpZDttFZQ7</t>
  </si>
  <si>
    <t>De producent moet overwegen om het gebruik van niet-hernieuwbare energie tot het minimum te beperken en in plaats daarvan hernieuwbare energie te gebruiken.</t>
  </si>
  <si>
    <t>1grpD2nIHg8Lb6wB9GV7T9</t>
  </si>
  <si>
    <t>FV-Smart 21.02</t>
  </si>
  <si>
    <t>tGsPSeIGV20SJkLCbzAGz</t>
  </si>
  <si>
    <t>Een beheerplan dat strategieën vaststelt voor het minimaliseren van de risico’s die zijn geïdentificeerd in de risicobeoordeling voor geschiktheid van activiteiten is ontwikkeld en geïmplementeerd en wordt regelmatig gecontroleerd.</t>
  </si>
  <si>
    <t>5cLKRnlAghDKX8RaVOMYhS</t>
  </si>
  <si>
    <t>Een beheerplan moet:
\- samen met de risicobeoordeling worden gecontroleerd (jaarlijks of als zich wijzigingen voordoen) en zich op alle risico’s richten die in de risicobeoordeling zijn geïdentificeerd;
\- de controlemaatregelen beschrijven die zijn geïmplementeerd voor de geïdentificeerde risico’s;
\- geschikt zijn voor bedrijfsactiviteiten;
\- ondersteunend zijn voor het ontwerp van de faciliteit, schoonmaakactiviteiten, ongediertebestrijding en andere activiteiten om de risico’s voor voedselveiligheid te minimaliseren;
\- ervoor zorgen dat de lay-out en stroom van werkzaamheden geschikt zijn voor het beoogde doel, toepasselijke gebouwen in aanmerking nemen en zijn ontworpen om de risico’s van voedselveiligheid te minimaliseren;
\- effectief en zichtbaar geïmplementeerd zijn.</t>
  </si>
  <si>
    <t>3BmiRfV14Y9UArHysfO3zs</t>
  </si>
  <si>
    <t>5kC38fvBQ5TCOi4nVylBA5</t>
  </si>
  <si>
    <t>FV-Smart 20.04.01</t>
  </si>
  <si>
    <t>5waTewdpfcqJTLdLGOY1bD</t>
  </si>
  <si>
    <t>Er is communicatie tussen management en medewerkers over kwesties in verband met de gezondheid, veiligheid en het welzijn van de medewerkers.</t>
  </si>
  <si>
    <t>ElOUIijySmEdOG9xHLOTJ</t>
  </si>
  <si>
    <t>De communicatie tussen management en medewerkers over problemen in verband met gezondheid, veiligheid en welzijn moet in alle openheid plaatsvinden (d.w.z. zonder angst voor intimidatie of vergelding).
De communicatie kan plaatsvinden in de vorm van ingeroosterde bijeenkomsten, hotlines voor medewerkers, anonieme ideeënbussen, dagelijkse briefings voorafgaand aan het werk of individuele gesprekken.
Bij zeer kleine bedrijven kan communicatie tussen een familie of een beperkt aantal medewerkers voortdurend plaatsvinden.</t>
  </si>
  <si>
    <t>2apQYV4sVGueZxb722p882</t>
  </si>
  <si>
    <t>5az4vdaXEuQgs5B9UaOjzb</t>
  </si>
  <si>
    <t>2xPR1e54GCFhOiVLx4n4ho</t>
  </si>
  <si>
    <t>FV-Smart 22.03.01</t>
  </si>
  <si>
    <t>v5tsdS5534288ngqZ58Wl</t>
  </si>
  <si>
    <t>Op het bedrijf (binnen de bedrijfsgrenzen) zijn geen gebieden met wettelijke erkende beschermingswaarde (of effectief beschermd door andere middelen) omgezet in landbouwgebied of in andere vormen van grondgebruik sinds 1 januari 2014.</t>
  </si>
  <si>
    <t>2EFug76TYcSalp7kov5geN</t>
  </si>
  <si>
    <t>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</si>
  <si>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3457rOc7sHYkL1L59H5Sqg</t>
  </si>
  <si>
    <t>FV-Smart 20.04.02</t>
  </si>
  <si>
    <t>1fvrjXW7NkM9fCbou9zUi1</t>
  </si>
  <si>
    <t>Medewerkers hebben toegang tot schoon drinkwater, bewaarruimten voor eetwaren, en ruimten om te eten en te rusten.</t>
  </si>
  <si>
    <t>3RlaQUxGP0PePUE6hcY6vK</t>
  </si>
  <si>
    <t>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t>
  </si>
  <si>
    <t>2A4bVwLKyIsJ5HC0Z8I8DT</t>
  </si>
  <si>
    <t>FV-Smart 24.01</t>
  </si>
  <si>
    <t>56MlIoiVhpqDAX4I6SzR3S</t>
  </si>
  <si>
    <t>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t>
  </si>
  <si>
    <t>6dz9vS7lxEuI0bogfzIYLn</t>
  </si>
  <si>
    <t>Uit beschikbaar bewijs behoort te blijken dat de producent zich bewust is en kennis heeft van de manier waarop praktijken op het bedrijf kunnen bijdragen aan het verminderen van de uitstoot van broeikasgassen en het verwijderen ervan uit de atmosfeer, bijvoorbeeld in samenhang met energie, bodemgezondheid, meststoffen en voedselafval.
Bij Optie 2 producentengroepen, is bewijs op kwaliteitsbeheersysteem (QMS)-niveau aanvaardbaar.</t>
  </si>
  <si>
    <t>6Zc1SXS8TZFmZbXCwmBGZj</t>
  </si>
  <si>
    <t>FV-Smart 21.03</t>
  </si>
  <si>
    <t>3SLVc6uhoH8cxv2hXUrIXn</t>
  </si>
  <si>
    <t>De producent heeft een systeem voor het identificeren van locaties en faciliteiten die voor productie worden gebruikt.</t>
  </si>
  <si>
    <t>gwo9MYRG5stdlkuxnXwg4</t>
  </si>
  <si>
    <t>De producent moet een systeem hebben om het volgende te identificeren:
\- alle percelen, boomgaarden, wijngaarden, kassen en andere productiegebieden;
\- alle waterbronnen, opslag- en verwerkingsfaciliteiten, opslag van landbouwchemicaliën, erven, gebouwen en alle andere objecten die een risico kunnen vormen voor de gezondheid en veiligheid van medewerkers, de voedselveiligheid en het milieu.
Identificatie kan zijn aangegeven op een kaart of aan de hand van borden op elke locatie.</t>
  </si>
  <si>
    <t>1GIWqlzZNU3xj4M35kkdHP</t>
  </si>
  <si>
    <t>FV-Smart 21.05</t>
  </si>
  <si>
    <t>4fnqIMWfGwkynwIHdmWyjG</t>
  </si>
  <si>
    <t>De producent erkent het bedrijf als een agrarisch ecosysteem dat in wisselwerking staat met het omliggende landschap (terwijl de juridische scope van de product op het bedrijf ligt).</t>
  </si>
  <si>
    <t>2buHmdWdneNskSMji9yuOp</t>
  </si>
  <si>
    <t>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de bedrijven verbinden met het omliggende landschap;
\- de producent toont zich bewust te zijn van of neemt deel aan projecten, gezamenlijke actie of samenwerking met andere producenten of belanghebbenden in sector- of gewasspecifieke initiatieven, etc.</t>
  </si>
  <si>
    <t>3ChsQanuKUwSmnvPjczdp7</t>
  </si>
  <si>
    <t>FV-Smart 23.01</t>
  </si>
  <si>
    <t>ZpMtnUrfTULrcW8ukgaKU</t>
  </si>
  <si>
    <t>Het energieverbruik van het bedrijf wordt bijgehouden.</t>
  </si>
  <si>
    <t>4zBMfF6bl8meiQxQE9FyZi</t>
  </si>
  <si>
    <t>Er moeten registraties aanwezig zijn van het energieverbruik op het bedrijf (bijv. facturen waar het energieverbruik gedetailleerd wordt beschreven). De producent (of, indien van toepassing de manager van het kwaliteitsbeheersysteem (QMS)) moet weten waar en hoe energie wordt verbruikt op het bedrijf en via agrarische praktijken. Bij afwezigheid van energiemeters (bijv. bij kleine producenten), zijn ramingen aanvaardbaar.
Bij Optie 2 producentengroepen is bewijs op QMS-niveau aanvaardbaar.</t>
  </si>
  <si>
    <t>5NjKpmLehFvr1RRDWu2OSj</t>
  </si>
  <si>
    <t>FV-Smart 20.04.04</t>
  </si>
  <si>
    <t>mfDswSe0HnMqqquTT6GNV</t>
  </si>
  <si>
    <t>Het vervoer dat aan medewerkers wordt aangeboden, is veilig.</t>
  </si>
  <si>
    <t>qg446muQ2WkBNfz3EHvwi</t>
  </si>
  <si>
    <t>Het vervoer moet veilig zijn voor medewerkers en voldoen aan de geldende veiligheidseisen en -voorschriften.</t>
  </si>
  <si>
    <t>2GSC9VbnmwVEhc6Di9Eicb</t>
  </si>
  <si>
    <t>FV-Smart 21.01</t>
  </si>
  <si>
    <t>2Bl1TzRTE8ysKduIONx2gL</t>
  </si>
  <si>
    <t>Een gedocumenteerde risicobeoordeling wordt voor alle geregistreerde locaties ingevuld.</t>
  </si>
  <si>
    <t>21TJYTaADj1PnoBHOLDQzm</t>
  </si>
  <si>
    <t>De risicobeoordeling moet:
\- beschikbaar zijn voor alle productielocaties, met inbegrip van gebouwen;
\- minstens jaarlijks worden gecontroleerd of als zich wijzigingen voordien (er ontstaan nieuwe risico’s of nieuwe locaties of gewassen worden in productie genomen).
De risicobeoordeling moet het volgende in aanmerking nemen:
\- biologische, fysieke en chemische gevaren (inclusief allergenen);
\- risico van microbiële kruisbesmetting afkomstig van naburige of aangrenzende locaties;
\- locatiegeschiedenis (minimaal van 1 jaar, bij voorkeur van vijf jaar);
\- impact van voorgestelde activiteiten op aangrenzende gewassen.</t>
  </si>
  <si>
    <t>sbO86TrGGNqEtHBvLc32x</t>
  </si>
  <si>
    <t>FV-Smart 20.02.03</t>
  </si>
  <si>
    <t>6htXYEkCczgewsvtZRA7Fm</t>
  </si>
  <si>
    <t>EHBO-kits zijn toegankelijk op alle vaste locaties en velden in de directe omgeving van het werk.</t>
  </si>
  <si>
    <t>1gK3e4bqxWdl1o0pLJtu9b</t>
  </si>
  <si>
    <t>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t>
  </si>
  <si>
    <t>6rCsdcQbJnfwmnsw2F9C4z</t>
  </si>
  <si>
    <t>54UOfZwlXG8dhhxgs7zp5o</t>
  </si>
  <si>
    <t>FV-Smart 21.04</t>
  </si>
  <si>
    <t>3wH0YB0VFcy9b6e1T8GiUt</t>
  </si>
  <si>
    <t>De locatie wordt opgeruimd en netjes gehouden.</t>
  </si>
  <si>
    <t>5gw5bsGaOEMJ7262J87z8m</t>
  </si>
  <si>
    <t>De locatie moet worden onderhouden om verontreiniging van producten te voorkomen. Er mag zich geen afval of vuilnis in de directe nabijheid van de productielocatie(s) of bewaarplaatsen bevinden. Incidenteel voorkomende en onbeduidende rommel en afval op daarvoor aangewezen plaatsen is acceptabel, evenals afval van werk van de betreffende dag. Al het overige afval moet worden opgeruimd, inclusief gemorste brandstof.</t>
  </si>
  <si>
    <t>s70DdUjQKSdJv74psmKGh</t>
  </si>
  <si>
    <t>FV-Smart 23.02</t>
  </si>
  <si>
    <t>724J7qC3cZvLDK75pEhuKu</t>
  </si>
  <si>
    <t>Er is een plan voor het verbeteren van de energie-efficiëntie op het bedrijf, dat gebaseerd is op het resultaat van het bijhouden van het energieverbruik.</t>
  </si>
  <si>
    <t>76YALBjcETP0bg9wUkr8Up</t>
  </si>
  <si>
    <t>Er moet een gedocumenteerd plan aanwezig zijn waarin kansen voor het verbeteren van de energie-efficiëntie worden geïdentificeerd.
Het plan kan een meerjarenplan zijn als de specifieke werkelijkheid van de producent dit vereist.</t>
  </si>
  <si>
    <t>5O0P7xdOwJOVatcyO9tCVj</t>
  </si>
  <si>
    <t>FV-Smart 20.04.03</t>
  </si>
  <si>
    <t>5G82ymFkJiE369GF5aEALy</t>
  </si>
  <si>
    <t>De huisvesting op locatie voldoet aan de toepasselijke lokale regelgeving, is bewoonbaar en voorzien van basisvoorzieningen en faciliteiten.</t>
  </si>
  <si>
    <t>2rqINyuXgHbgkGaPVCCghc</t>
  </si>
  <si>
    <t>De huisvesting op locatie voor de medewerkers moet bewoonbaar zijn en voorzien zijn van een degelijk dak, ramen en deuren, hygiëneruimten en ruimten voor het bereiden van voedsel, en basisvoorzieningen zoals drinkwater, toiletten en afvoer.
In geval van het ontbreken van rioolafvoer, kan het gebruik van septische putten worden geaccepteerd indien deze voldoen aan de geldende regelgeving.</t>
  </si>
  <si>
    <t>AzuYa0geKsyeTGUMxRtdC</t>
  </si>
  <si>
    <t>FV-Smart 20.03.03</t>
  </si>
  <si>
    <t>3jXnoQ1CCGqZSGuDxTBc0Z</t>
  </si>
  <si>
    <t>Er is bewijs dat de beschikbaar gestelde persoonlijke beschermingsmiddelen (PBM) door de medewerkers worden gebruikt.</t>
  </si>
  <si>
    <t>6peKjoqX3UYATwf93NQyPG</t>
  </si>
  <si>
    <t>Er moet bewijs zijn dat de beschikbaar gestelde PBM worden gebruikt.
Bij gebruik van PBM voor eenmalig gebruik, moet de beschikbare voorraad overeenkomen met de behoeften van de medewerkers, of moeten er registraties beschikbaar zijn waaruit blijkt dat nieuwe PBM direct worden ingekocht en aangevuld.</t>
  </si>
  <si>
    <t>22v7nnkQpO82gWNsHA3e6i</t>
  </si>
  <si>
    <t>6mMJl5mUiK6jCNJJ5XDdh6</t>
  </si>
  <si>
    <t>FV-Smart 20.02.04</t>
  </si>
  <si>
    <t>6ycGeAfKp88jZEz3mZijm2</t>
  </si>
  <si>
    <t>Tijdens werkzaamheden op het bedrijf moet er altijd tenminste één persoon aanwezig zijn die een EHBO-cursus heeft gevolgd.</t>
  </si>
  <si>
    <t>3HHaw84KXerHx1uGT19zbl</t>
  </si>
  <si>
    <t>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t>
  </si>
  <si>
    <t>1bMMTc5v3g2jGT9eB09Nj1</t>
  </si>
  <si>
    <t>FV-Smart 20.03.01</t>
  </si>
  <si>
    <t>1hCiBxbv7TS8mDBwXInkZi</t>
  </si>
  <si>
    <t>Medewerkers, bezoekers en onderaannemers zijn voorzien van geschikte persoonlijke beschermingsmiddelen (PBM).</t>
  </si>
  <si>
    <t>6KWZ9SczqkZUjH2LmXeTd1</t>
  </si>
  <si>
    <t>PBM moeten voldoen aan de wettelijke eisen, etiketvoorschriften en/of zoals goedgekeurd door een bevoegde instantie. De PBM moeten beschikbaar zijn, op juiste wijze worden gebruikt en in goede staat zijn. Het voldoen aan etiketvoorschriften en eisen in de risicobeoordeling voor werkzaamheden op het bedrijf, kan het gebruik omvatten van het volgende: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t>
  </si>
  <si>
    <t>7gNN67YWBajX9D1sdgHYsp</t>
  </si>
  <si>
    <t>FV-Smart 20.03.02</t>
  </si>
  <si>
    <t>2RBqtZ705kpQos923KoSYy</t>
  </si>
  <si>
    <t>Persoonlijke beschermingsmiddelen (PBM) moeten schoon worden gehouden en op juiste wijze worden opgeslagen zodat er geen risico bestaat op verontreiniging van persoonlijke voorwerpen.</t>
  </si>
  <si>
    <t>4DUUMqXNw1la2N4LpXMyJ3</t>
  </si>
  <si>
    <t>PBM moeten schoon worden gehouden overeenkomstig het gebruikstype en de mate van mogelijke verontreiniging. Beschermende kleding moet afzonderlijk van persoonlijke eigendommen worden gewassen. Vervuilde en beschadigde PBM moeten op juiste wijze worden afgevoerd. PBM moeten op zodanige wijze worden opgeslagen dat kruisbesmetting met chemicaliën wordt voorkomen.</t>
  </si>
  <si>
    <t>67QOcsF8XFjso4nvEa2Yir</t>
  </si>
  <si>
    <t>FV-Smart 03.01</t>
  </si>
  <si>
    <t>2DSSeLz1mn6P4xkcrTMdPd</t>
  </si>
  <si>
    <t>De rollen en verantwoordelijkheden van medewerkers die belast zijn met taken die van invloed zijn op de implementatie van de standaard, worden gedefinieerd.</t>
  </si>
  <si>
    <t>Zo1ycH6vsxANg5lt3L5YN</t>
  </si>
  <si>
    <t>Medewerkers met toegewezen taken die van invloed zijn op de implementatie van activiteiten die onder de standaard vallen, moeten worden geïdentificeerd, met inbegrip van:
\- functienaam, verantwoordelijkheden en titel;
\- contactgegevens;
\- vervanger bij afwezigheid.
Een medewerker moet duidelijk identificeerbaar zijn als verantwoordelijke voor gezondheid, veiligheid en welzijn van medewerkers.</t>
  </si>
  <si>
    <t>2RFsPSHa2XlX0JHYiJO2Wc</t>
  </si>
  <si>
    <t>e2XvFQXN8JFDjStsEnILG</t>
  </si>
  <si>
    <t>FV-Smart 20.01.03</t>
  </si>
  <si>
    <t>s8kTetx6ljCGPmRufBYbw</t>
  </si>
  <si>
    <t>Al het personeel heeft een gezondheids- en veiligheidstraining gevolgd in overeenstemming met de risicobeoordeling.</t>
  </si>
  <si>
    <t>5MLqFcqpPEPwG1vVRYR5of</t>
  </si>
  <si>
    <t>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t>
  </si>
  <si>
    <t>2IPCUnYuMhRLMitDdZuBV6</t>
  </si>
  <si>
    <t>5buBDpaTDiyvPNAwdfei0n</t>
  </si>
  <si>
    <t>FV-Smart 15.01</t>
  </si>
  <si>
    <t>1zoBxRKcFgkb2sxAmabzbx</t>
  </si>
  <si>
    <t>Een systeem voor food defense is aanwezig ter bescherming tegen risico’s van kwaadaardige aanvallen of verontreiniging.</t>
  </si>
  <si>
    <t>2wDjJDbHTHY3neAJUw15eM</t>
  </si>
  <si>
    <t>Het systeem moet omvatten:
\- een risicobeoordeling om mogelijke bedreigingen voor de veiligheid van producten te identificeren, waarbij risico’s in aanmerking worden genomen die voortvloeien uit opzettelijke pogingen om verontreiniging of schade te veroorzaken;
\- procedures om de geïdentificeerde bedreigingen in te perken;
\- bewustzijn bij medewerkers, bezoekers en onderaannemers van de noodzaak tot ondersteuning van maatregelen voor food defense, gewaarborgd door middel van training, waarschuwingsborden, pictogrammen, etc.</t>
  </si>
  <si>
    <t>48EClxc2uJIvBOW8IlSEPt</t>
  </si>
  <si>
    <t>7ahhiwj5o4YWzFk5QpjhJ9</t>
  </si>
  <si>
    <t>FV-Smart 25.03</t>
  </si>
  <si>
    <t>5zbacuFfA2753L3oc4d47N</t>
  </si>
  <si>
    <t>Alle heftrucks en ander rijdend transportmateriaal zijn schoon en goed onderhouden en van dien aard dat verontreiniging van het product door emissies wordt voorkomen.</t>
  </si>
  <si>
    <t>7wdZHoPX7DNLzu19Ux4AHl</t>
  </si>
  <si>
    <t>Intern transportmateriaal behoort zodanig onderhouden te worden dat verontreiniging van het product wordt voorkomen, met extra aandacht voor rookgassen. Heftrucks en ander transportmateriaal behoren elektrisch of met gas aangedreven te zijn.</t>
  </si>
  <si>
    <t>19O5gsE0dDtamYH8tvxY6y</t>
  </si>
  <si>
    <t>FV-Smart 14.01</t>
  </si>
  <si>
    <t>1JMudvDzRJyj3k5Lqd1SNL</t>
  </si>
  <si>
    <t>De producent heeft de verklaring voedselveiligheidsbeleid ingevuld en ondertekend.</t>
  </si>
  <si>
    <t>4h0rAoGY16O0OjJIQ7QH2p</t>
  </si>
  <si>
    <t>De verklaring voedselveiligheidsbeleid van de producent moet:
\- het bestaan van een cultuur van voedselveiligheid ondersteunen, die bestaat uit communicatie, training, feedback van medewerkers en meetbare voedselveiligheidsdoelen;
\- jaarlijks worden ingevuld en ondertekend door de producent/manager die verantwoordelijk is voor voedselveiligheid;
\- personen aanwijzen wier activiteiten van invloed zijn op de voedselveiligheid;
\- dienen als gedocumenteerd bewijs van inzet voor voortdurende verbetering, een cultuur van voedselveiligheid, het verschaffen van hulpbronnen en het naleven van de relevante geldende regelgeving;
\- de checklist voor zelfbeoordeling onderbouwen (Optie 1 individuele producenten);
\- worden ingevuld door de centrale leiding of op het niveau van het kwaliteitsbeheersysteem (QMS) namens Optie 2 leden van de producentengroep en Optie 1 multi-site-producenten met QMS.</t>
  </si>
  <si>
    <t>7bt3lOtOqh5dlKm5Rqrjx4</t>
  </si>
  <si>
    <t>1LPjyoY2DrJVbaPluinxCH</t>
  </si>
  <si>
    <t>FV-Smart 02.01</t>
  </si>
  <si>
    <t>1FM5VpOQt13eRbCUpAUyuD</t>
  </si>
  <si>
    <t>Er is een gedocumenteerd plan voor voortdurende verbetering.</t>
  </si>
  <si>
    <t>3DOe60VwvHCofivpsEOcd3</t>
  </si>
  <si>
    <t>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t>
  </si>
  <si>
    <t>6l21qjBupUIUO8XLCiUEef</t>
  </si>
  <si>
    <t>4Tnu7vbgbEilt6kNCwvskz</t>
  </si>
  <si>
    <t>FV-Smart 10.02</t>
  </si>
  <si>
    <t>4FNjciZm5VAopAfvMemNHD</t>
  </si>
  <si>
    <t>Medewerkers worden gewezen op hun rechten met betrekking tot de standaard, en er is een klachtenmechanisme beschikbaar en geïmplementeerd waar medewerkers hun klachten vertrouwelijk kunnen melden en zonder angst voor represailles.</t>
  </si>
  <si>
    <t>6OCdsE01Yckjb14eStag7f</t>
  </si>
  <si>
    <t>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De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t>
  </si>
  <si>
    <t>4f7DPFLoK1wDGQa0TsVJIT</t>
  </si>
  <si>
    <t>FV-Smart 13.02</t>
  </si>
  <si>
    <t>4EmDKpC09CI7Lftjf9hwLz</t>
  </si>
  <si>
    <t>Apparatuur wordt dusdanig opgeslagen dat verontreiniging van het product wordt voorkomen.</t>
  </si>
  <si>
    <t>2fkJ6Yy1fMSESXV2xJUTqP</t>
  </si>
  <si>
    <t>Apparatuur (apparatuur voor het toepassen van gewasbeschermingsmiddelen of meststoffen, oogstapparatuur, verpakkingsmachines, etc.) moet op gepaste wijze worden opgeslagen ter voorkoming van mogelijke verontreiniging van producten of andere materialen die in contact kunnen komen met het eetbare deel van de geoogste producten.</t>
  </si>
  <si>
    <t>64cWD91pr0geaTi2ASvLb</t>
  </si>
  <si>
    <t>5QqZFCq4cfDO4RZti4z8KV</t>
  </si>
  <si>
    <t>FV-Smart 19.07</t>
  </si>
  <si>
    <t>jB6TMTAcLsyjtQDv5smuU</t>
  </si>
  <si>
    <t>Activiteiten van dieren die kunnen leiden tot productverontreiniging, worden beheerd.</t>
  </si>
  <si>
    <t>i3lLFePtxbkCjVQo9AwkA</t>
  </si>
  <si>
    <t>Er moeten passende maatregelen worden genomen om mogelijke productverontreiniging door dieren binnen het productiegebied te verminderen. Als er bewijs is van activiteiten van dieren die kunnen leiden tot productverontreiniging, moeten passende maatregelen worden genomen. Het uitroeien van wilde dieren of het gebruik van destructieve technieken om alle dieren van een productiegebied te verwijderen, worden niet opgevat als passende maatregelen.</t>
  </si>
  <si>
    <t>1gpvHRL3jcuK0YTVBxeDJK</t>
  </si>
  <si>
    <t>6wlVWE689yMH7JZtRSVrly</t>
  </si>
  <si>
    <t>FV-Smart 03.03</t>
  </si>
  <si>
    <t>y6Vvbx1qmee1JrFXeLIUb</t>
  </si>
  <si>
    <t>Training van medewerkers omvat de noodzakelijke vaardigheden en competenties en wordt ondersteund door registraties.</t>
  </si>
  <si>
    <t>58a4cJkxYInQaA3dGfLT2S</t>
  </si>
  <si>
    <t>Medewerkers moeten hun competentie in de toegewezen taken kunnen aantonen.
Taken die specifieke training vereisen omvatten het verwerken en/of toedienen van landbouwchemicaliën, desinfectiemiddelen, gewasbeschermingsmiddelen, biociden en/of andere gevaarlijke stoffen en het bedienen van apparatuur.
Bewijs van training omvat registraties van presentie, certificaten of andere relevante kwalificaties.
Onderaannemers moeten ofwel worden getraind door de producent ofwel hun competentie kunnen aantonen aan de hand van eerdere training of certificering.</t>
  </si>
  <si>
    <t>1wUDG2eI8JRdS0tsfezQyg</t>
  </si>
  <si>
    <t>FV-Smart 33.01.02</t>
  </si>
  <si>
    <t>5ujhCbOnghq8O4QcehPUHh</t>
  </si>
  <si>
    <t>Alle locaties voor het verzamelen, opslaan en distribueren van verpakte producten worden schoongemaakt en onderhouden.</t>
  </si>
  <si>
    <t>ghDuWGa0oXyr2UTiznr9m</t>
  </si>
  <si>
    <t>Alle faciliteiten en apparatuur voor productverwerking en opslag (muren, vloeren, transportlijnen, machines, etc.) moeten worden schoongemaakt en onderhouden met een vaste frequentie in overeenstemming met een gedocumenteerd schoonmaak- en onderhoudsschema. Onderhoud mag geen risico’s voor voedselveiligheid veroorzaken. Schoonmaak- en onderhoudsregistraties moeten worden bewaard.</t>
  </si>
  <si>
    <t>Cewd3FqcwBMtVtTDK4h9s</t>
  </si>
  <si>
    <t>7y2EpMmBHwxphNVshDHeJn</t>
  </si>
  <si>
    <t>FV-Smart 19.08</t>
  </si>
  <si>
    <t>63U2FqCsGPStS3cqPeuBYl</t>
  </si>
  <si>
    <t>Containers die worden gebruikt voor productie en oogsten worden gereinigd, onderhouden en gebruiksklaar gehouden.</t>
  </si>
  <si>
    <t>7rFZNq9H38MK1n4ZrkP07l</t>
  </si>
  <si>
    <t>Productie- en oogstcontainers moeten zijn gemaakt van materialen die geen risico vormen voor de voedselveiligheid en moeten zodanig zijn geconstrueerd dat ze goed kunnen worden gereinigd en onderhouden.
Herbruikbare containers moeten schoon zijn vóór gebruik. Een gedocumenteerd schoonmaakschema moet aanwezig zijn, met vermelding van frequentie en in overeenstemming met de risicobeoordeling voor hygiëne. Desinfectie moet worden opgenomen in de schoonmaakprocedure als dit is voorgeschreven in de risicobeoordeling voor hygiëne.
Oogstcontainers mogen uitsluitend worden gebruikt voor het product (niet voor de opslag van chemicaliën, smeermiddelen, olie, afval, gereedschappen, etc.).</t>
  </si>
  <si>
    <t>4GjuRps8xuu2MviGfF7hOT</t>
  </si>
  <si>
    <t>FV-Smart 20.02.02</t>
  </si>
  <si>
    <t>6DXTjvpu6L0M4N3rZYH7rp</t>
  </si>
  <si>
    <t>Veiligheidsadvies voor stoffen die gevaarlijk zijn voor de gezondheid en veiligheid van de medewerkers is direct beschikbaar en toegankelijk.</t>
  </si>
  <si>
    <t>3iQxnrmcrEXq5P1Oepxabm</t>
  </si>
  <si>
    <t>Informatie over het veilig verwerken van elke gevaarlijke stof moet toegankelijk zijn (websites, telefoonnummers, veiligheidsinformatiebladen (VIB’s), etc.).</t>
  </si>
  <si>
    <t>3jK7lMFed8p4Nj2rnRBRfS</t>
  </si>
  <si>
    <t>FV-Smart 16.01</t>
  </si>
  <si>
    <t>6eCT7oszLRfJ5SeZbLMepw</t>
  </si>
  <si>
    <t>Er is een systeem aanwezig om de risico’s van voedselfraude aan te pakken.</t>
  </si>
  <si>
    <t>3jAiEyWEg3cYPBbho4IboG</t>
  </si>
  <si>
    <t>Het systeem moet de volgende punten omvatten:
\- een risicobeoordeling moet aanwezig zijn om te identificeren hoe een producent onbedoeld frauduleuze leveringen en materialen aankoopt, en hoe het eindproduct of -verpakking van de producent op ongepaste wijze gebruikt zou kunnen worden;
\- procedures moeten aanwezig zijn om de geïdentificeerde kwetsbaarheden in te perken. De producent moet aantonen dat het risico op fraude wordt ingeperkt door de aankoop van authentieke gewasbeschermingsmiddelen, vermeerderingsmateriaal en verpakkingen;
\- indien van toepassing moet een beschrijving aanwezig zijn van de manier waarop de etikettering en de verpakking gecontroleerd worden om diefstal en misbruik te beperken. Beperkende maatregelen die worden genomen om het risico op fraudegevallen te verminderen, en de reactie op eventuele fraudegevallen te definiëren, moeten worden gedocumenteerd.</t>
  </si>
  <si>
    <t>2o0PHrjwVpc8TxdOBpkPzy</t>
  </si>
  <si>
    <t>HO0yULHnqX0FAAIDkytOf</t>
  </si>
  <si>
    <t>FV-Smart 02.02</t>
  </si>
  <si>
    <t>3OZLsO9DAYxKGcvrOxyVOP</t>
  </si>
  <si>
    <t>Er is bewijs dat er een plan voor voortdurende verbetering is geïmplementeerd.</t>
  </si>
  <si>
    <t>3sW7JKgwjNIzBs35KbvLiP</t>
  </si>
  <si>
    <t>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t>
  </si>
  <si>
    <t>2LrOrBpyaYmEjq4cUeUHTC</t>
  </si>
  <si>
    <t>FV-Smart 33.01.03</t>
  </si>
  <si>
    <t>6K2AKsZdfsOdekTRF5nsQD</t>
  </si>
  <si>
    <t>Verpakkingsmaterialen zijn geschikt voor hun beoogde gebruik en worden opgeslagen onder omstandigheden die de materialen beschermen tegen verontreiniging.</t>
  </si>
  <si>
    <t>1uRinBSosYFCTWv4uBg2j3</t>
  </si>
  <si>
    <t>Verpakkingsmaterialen (waaronder herbruikbare kisten) moeten geschikt zijn voor hun beoogde gebruik en worden opgeslagen onder omstandigheden die de materialen beschermen tegen verontreiniging en beschadiging. Verpakkingsmaterialen kunnen buiten worden opgeslagen, op voorwaarde dat de risico’s van verontreiniging zijn aangepakt (bijv. verpakkingsmaterialen zijn verzegeld in kunststof afdekkingen).</t>
  </si>
  <si>
    <t>50MFxbmNukbReC20s10DNF</t>
  </si>
  <si>
    <t>FV-Smart 20.01.02</t>
  </si>
  <si>
    <t>27vur6cdy1u2hxPpsrVkb1</t>
  </si>
  <si>
    <t>Het bedrijf beschikt over gezondheids- en veiligheidsprocedures.</t>
  </si>
  <si>
    <t>4bG5GPwMGKpuALm7hFSMSv</t>
  </si>
  <si>
    <t>De gezondheids- en veiligheidsprocedures moeten ingaan op de punten die naar voren zijn gekomen in de risicobeoordeling en moeten passend zijn voor de bedrijfsactiviteiten. De procedures moeten jaarlijks worden herbeoordeeld en moeten worden geactualiseerd indien de risicobeoordeling wijzigt.
De infrastructuur, faciliteiten, behuizing voor medewerkers en uitrusting op het bedrijf moeten dusdanig geconstrueerd zijn en onderhouden worden dat de gevaren voor de gezondheid en veiligheid van de medewerkers geminimaliseerd worden.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Er moet rekening worden gehouden met medewerkers die een groter risico lopen. Als zich ongevallen voordoen, moet de oorzaak worden geëvalueerd en passende preventiemaatregelen worden opgenomen in herziene gezondheids- en veiligheidsprocedures.</t>
  </si>
  <si>
    <t>1Ui3eujGIj8N2rkHMrlxos</t>
  </si>
  <si>
    <t>FV-Smart 20.01.01</t>
  </si>
  <si>
    <t>15OCmlUeCg0DEG1iJX3h5T</t>
  </si>
  <si>
    <t>Er is een gedocumenteerde risicobeoordeling voor de gezondheid en veiligheid van de medewerkers.</t>
  </si>
  <si>
    <t>4FFLyO9Z2F3lfwERKhexrP</t>
  </si>
  <si>
    <t>De gedocumenteerde risicobeoordeling moet de omstandigheden op het bedrijf weerspiegelen, inclusief de faciliteiten voor de medewerkers en behuizing van de medewerkers op het bedrijf. De risicobeoordeling moet jaarlijks en telkens wanneer veranderingen optreden die van invloed zouden kunnen zijn op de gezondheid en veiligheid van medewerkers (nieuwe machines, nieuwe gewasbeschermingsmiddelen, aangepaste teeltpraktijken, nieuwe gezondheidsrisico’s, etc.) worden gecontroleerd en bijgewerkt.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etc.</t>
  </si>
  <si>
    <t>4bkBOC3qXNRskewfeUOdz3</t>
  </si>
  <si>
    <t>FV-Smart 13.01</t>
  </si>
  <si>
    <t>7cV2OU4CTleRSpdlVRd15P</t>
  </si>
  <si>
    <t>Apparatuur, gereedschap en hulpmiddelen zijn passend voor het doel en in goede staat.</t>
  </si>
  <si>
    <t>4aRu7bJe7fH7eoWvHM0eza</t>
  </si>
  <si>
    <t>Apparatuur, gereedschap en hulpmiddelen die in contact komen met producten moeten gemaakt zijn van materialen die veilig zijn voor contact met producten en zodanig zijn ontworpen en geconstrueerd dat ze gegarandeerd gereinigd, ontsmet en onderhouden kunnen worden om verontreiniging te voorkomen.
Apparatuur, gereedschap en hulpmiddelen, zelfs die welke niet in direct contact komen met producten (schaalverdelingen, toepassingsapparatuur van gewasbeschermingsmiddelen of meststoffen, thermometers, pH-meters, etc.) moeten worden onderhouden, regelmatig geverifieerd, en, indien van toepassing, minstens een keer per jaar worden gekalibreerd.
Onderhoud, kalibratie (indien van toepassing) en reparatie van de apparatuur moeten gedocumenteerd worden. Onderhoudswerkzaamheden mogen geen risico vormen voor de voedselveiligheid,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t>
  </si>
  <si>
    <t>5t7bHcN4Rq8IgzR7RYC9SY</t>
  </si>
  <si>
    <t>FV-Smart 03.04</t>
  </si>
  <si>
    <t>6artiq6umsab9a5DNLfUrl</t>
  </si>
  <si>
    <t>Er worden registraties bewaard van alle trainingsactiviteiten.</t>
  </si>
  <si>
    <t>5XukcKjKSWlXq2XTtkepcn</t>
  </si>
  <si>
    <t>Introductie- of opfriscursussen moeten worden geregistreerd.
Trainingsregistraties die van belang zijn voor de implementatie van de standaard en goede agrarische praktijken moeten omvatten:
\- datum van training en duur;
\- behandeld(e) onderwerp(en);
\- namen van trainer(s) of aanbieder(s) van trainingen;
\- namen van cursist(en) (bijv. aanwezigheidslijsten(en));
\- bewijs van aanwezigheid (bijv. handtekening cursist).</t>
  </si>
  <si>
    <t>7A6IDJEIouYqzUF17o41fU</t>
  </si>
  <si>
    <t>FV-Smart 20.02.01</t>
  </si>
  <si>
    <t>JSULzDRw35fo2HnkfN2m3</t>
  </si>
  <si>
    <t>Ongevallen- en noodprocedures worden weergegeven en gecommuniceerd.</t>
  </si>
  <si>
    <t>5G9tjwfIx2VDmtMOalyQq5</t>
  </si>
  <si>
    <t>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
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t>
  </si>
  <si>
    <t>6jTeru19w9z2M5dhSH0Twl</t>
  </si>
  <si>
    <t>FV-Smart 33.01.01</t>
  </si>
  <si>
    <t>d9rCS3tguaEvdlnIdpz5T</t>
  </si>
  <si>
    <t>Geoogste en verpakte producten worden opgeslagen om risico’s voor de voedselveiligheid te minimaliseren.</t>
  </si>
  <si>
    <t>1IcWxLUB26GNPphYlZYNnW</t>
  </si>
  <si>
    <t>Alle geoogste producten (verpakte producten, bulk) worden op juiste wijze opgeslagen en beschermd tegen verontreiniging in overeenstemming met de risicobeoordeling voor hygiëne.</t>
  </si>
  <si>
    <t>6qDijw9bicPDFBo5UQHx0Q</t>
  </si>
  <si>
    <t>FV-Smart 13.03</t>
  </si>
  <si>
    <t>68fmjo3gU1AMf7WJNKw3bp</t>
  </si>
  <si>
    <t>Voertuigen en apparatuur die worden gebruikt voor het laden, transporteren of opslaan van geoogste producten worden gereinigd, onderhouden en gebruiksklaar gemaakt.</t>
  </si>
  <si>
    <t>3FLPJqlR4cNgfxnVAHRjdK</t>
  </si>
  <si>
    <t>Voertuigen en apparatuur die worden gebruikt voor het laden, transporteren of opslaan van geoogste producten moeten worden gereinigd en onderhouden en opgeslagen om productverontreiniging te voorkomen (dierlijke mest, gemorste brandstoffen, etc.).
Voertuigen en apparatuur moeten geschikt zijn voor het beoogde doel.</t>
  </si>
  <si>
    <t>4oDsKuO3kutmMon7eTvCf9</t>
  </si>
  <si>
    <t>FV-Smart 32.01.02</t>
  </si>
  <si>
    <t>6Q0oKkKz3wEDuwkZHa89rf</t>
  </si>
  <si>
    <t>Gewasbeschermingsmiddelen en andere behandelingen worden op juiste wijze toegepast en volgens de aanbevelingen op het productetiket.</t>
  </si>
  <si>
    <t>13inpJKgpRd5JcGMCkrDgu</t>
  </si>
  <si>
    <t>Er moet een systeem beschikbaar zijn om ervoor te zorgen dat gewasbeschermingsmiddelen, waaronder biologische bestrijdingsmiddelen, worden gebruikt die zijn toegelaten voor het specifieke gewas en het beoogde doel (d.w.z. voor de plaag, ziekte, het onkruid, of het doel van de interventie) en in overeenstemming met de aanbeveling op het etiket of de publicatie van de officiële registratie-instantie.
Als de producent een niet geregistreerd gewasbeschermingsmiddel gebruikt, moet er bewijs zijn van officiële toelating voor het gebruik van het betreffende gewasbeschermingsmiddel op het gewas en in het land in kwestie.
Alle gewasbeschermingsmiddelen moeten correct en juist worden geëtiketteerd.</t>
  </si>
  <si>
    <t>zPr0Ttkw6MhY5r9wzvsUf</t>
  </si>
  <si>
    <t>FV-Smart 30.05.05</t>
  </si>
  <si>
    <t>6JdhXvhxlsekyA6Do1Hz1F</t>
  </si>
  <si>
    <t>Gerecirculeerd water dat wordt gebruikt tijdens productie, oogst en naoogst wordt met een adequate frequentie vervangen of aangevuld.</t>
  </si>
  <si>
    <t>4RMNo3lMTQsd80RDmR6B1L</t>
  </si>
  <si>
    <t>Als water dat wordt gebruikt tijdens productie-, oogst- en naoogstactiviteiten wordt gerecirculeerd, moet een adequate frequentie worden bepaald voor het vervangen van het water op basis van toepasselijke parameters (pH, doeltreffendheid van antimicrobiële watertoevoegingen, troebelheid, visuele evaluatie, etc.).
“N.v.t.” als er geen gerecirculeerd water wordt gebruikt.</t>
  </si>
  <si>
    <t>4FfoNo1YVwacnjd11N0SDW</t>
  </si>
  <si>
    <t>FV-Smart 19.06</t>
  </si>
  <si>
    <t>7K3MRY44lnOFUL5cGdaJO4</t>
  </si>
  <si>
    <t>Handenwasgelegenheden zijn beschikbaar voor alle medewerkers, bezoekers en onderaannemers die in direct contact komen met producten.</t>
  </si>
  <si>
    <t>2RP7Y435eAH6UnT2ZJ8wRP</t>
  </si>
  <si>
    <t>Handenwasgelegenheden moeten toegankelijk zijn en in schone en hygiënische staat worden gehouden, zodat medewerkers op elk moment dat hun handen een bron van verontreiniging kunnen zijn, hun handen kunnen schoonmaken.
De handenwasgelegenheden moeten zich zo dicht mogelijk bij de toiletten bevinden zonder een risico te vormen voor kruisbesmetting.
Alle handenwasgelegenheden moeten zijn voorzien van niet-geparfumeerde handzeep en middelen om de handen te drogen. Indien mogelijk moeten wegwerphanddoeken worden gebruikt. Handdoeken mogen geen risico op kruisbesmetting vormen. Handdrogers en heteluchtdrogers zijn toegestaan.
Het water dat wordt gebruikt voor het handen wassen moet worden onderzocht en risico’s met betrekking tot waterkwaliteit moeten worden beoordeeld. Het gebruikte water moet te allen tijde voldoen aan de microbiële standaard voor drinkwater. Als het water voor het handen wassen niet voldoet aan de microbiële standaard voor drinkwater, moet een desinfectiemiddel (bijv. gel op basis van alcohol) worden gebruikt na het wassen van de handen. Het gebruik van uitsluitend handdesinfectiemiddel voor het reinigen van de handen vóór het in contact komen met producten, is niet toegestaan.</t>
  </si>
  <si>
    <t>7eNEGSGgEK9WlQUCaaS9yj</t>
  </si>
  <si>
    <t>FV-Smart 19.04</t>
  </si>
  <si>
    <t>1hA4cT7jWi9wlsxVCH1kzb</t>
  </si>
  <si>
    <t>Roken, eten, kauwen en drinken zijn beperkt tot aangewezen gebieden.</t>
  </si>
  <si>
    <t>01vw38LWVr5LiJx72w8gXp</t>
  </si>
  <si>
    <t>Om verontreiniging van producten te voorkomen, moet roken, eten, kauwen en drinken worden beperkt tot aangewezen gebieden en niet worden toegestaan op locaties waar producten worden verwerkt of opgeslagen, tenzij anders aangegeven door de risicobeoordeling voor hygiëne. Het drinken van water is hierop een uitzondering.</t>
  </si>
  <si>
    <t>2x6gFamTdgkSAhcoqWFzeh</t>
  </si>
  <si>
    <t>FV-Smart 03.02</t>
  </si>
  <si>
    <t>3eUC55MeR7j4tJb4uAMWfa</t>
  </si>
  <si>
    <t>Personen die verantwoordelijk zijn voor de technische besluitvorming over productiemiddelen kunnen hun competentie aantonen.</t>
  </si>
  <si>
    <t>1IanT925sFCMf9QHkGcCRl</t>
  </si>
  <si>
    <t>Personen die verantwoordelijk zijn voor technische besluiten met betrekking tot behandelingen (hoeveelheid en type meststof, toepassing van gewasbeschermingsmiddelen voor en na de oogst, zowel organische als anorganische, etc.) moeten hun competentie op deze terreinen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t>
  </si>
  <si>
    <t>7tRdZGvG4EgkcA8vJJRF8P</t>
  </si>
  <si>
    <t>FV-Smart 33.05.01</t>
  </si>
  <si>
    <t>53XFoKAPf6LCkQ9DPX66v6</t>
  </si>
  <si>
    <t>Het eindproduct wordt passend geëtiketteerd.</t>
  </si>
  <si>
    <t>5lKgli7BOk5ruTNgzGgxOO</t>
  </si>
  <si>
    <t>Indien de verpakking van het eindproduct is opgenomen in de scope van de certificering, moet de productetikettering worden uitgevoerd in overeenstemming met de toepasselijke eisen in het land van voorgenomen verkoop en de specificaties van de klant.
Verpakking kan worden geleverd door de klant, waaruit blijkt dat deze voldoet aan de specificaties van de klant.</t>
  </si>
  <si>
    <t>6v0SS1OCIEL11DaUsdV8qY</t>
  </si>
  <si>
    <t>ZtGPrgV6XLprpYIkOYE53</t>
  </si>
  <si>
    <t>FV-Smart 32.09.01</t>
  </si>
  <si>
    <t>qgnV3kt6KQdFA5hyyPj3b</t>
  </si>
  <si>
    <t>Gewasbeschermingsmiddelen, biologische bestrijdingsmiddelen en andere behandelingsproducten worden opgeslagen op een wijze die de gerelateerde risico’s gegarandeerd beheerst.</t>
  </si>
  <si>
    <t>4YNdft4Gs9FpvCNYyRDUtI</t>
  </si>
  <si>
    <t>De opslag van gewasbeschermingsmiddelen moet:
\- voldoen aan alle huidige nationale, regionale en lokale wet- en regelgeving;
\- gescheiden zijn van productiegebieden, verpakkingsopslaggebieden, woongebieden en geoogste producten om kruisbesmetting te voorkomen;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t>
  </si>
  <si>
    <t>3jl8pu7ON3NzdJ7e1MQveo</t>
  </si>
  <si>
    <t>FV-Smart 32.09.03</t>
  </si>
  <si>
    <t>708NPwgnD0jWBOOPvZhuFr</t>
  </si>
  <si>
    <t>Opslag van gewasbeschermingsmiddelen vormt geen risico voor medewerkers en creëert geen mogelijkheden voor kruisbesmetting.</t>
  </si>
  <si>
    <t>5K1766dX1IYp55fGdjN1lK</t>
  </si>
  <si>
    <t>De opslag van gewasbeschermingsmiddelen en van producten voor naoogstbehandeling moeten de gezondheids- en veiligheidsrisico’s voor medewerkers en het risico op kruisbesmetting inperken.
Vloeistoffen mogen nooit boven gewasbeschermingsmiddelen in poeder- of korrelvorm worden opgeslagen.</t>
  </si>
  <si>
    <t>5WaHjpIPAeoH2S3LrqdezF</t>
  </si>
  <si>
    <t>FV-Smart 20.03.04</t>
  </si>
  <si>
    <t>2kjqXrL9q4kK0QoywvTUHI</t>
  </si>
  <si>
    <t>Geschikte omkleedgelegenheden zijn beschikbaar indien nodig.</t>
  </si>
  <si>
    <t>1cZpp3dVzuW2usrRGIMpJd</t>
  </si>
  <si>
    <t>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t>
  </si>
  <si>
    <t>5Gv93KKLtMX2Iw1FbNxmg2</t>
  </si>
  <si>
    <t>FV-Smart 05.01</t>
  </si>
  <si>
    <t>5oIOrpK7VM3XsU8rfyXOrb</t>
  </si>
  <si>
    <t>Specificaties voor materialen en diensten die relevant zijn voor de voedselveiligheid zijn beschikbaar.</t>
  </si>
  <si>
    <t>7k3gviM0HgvGySIcPa9WAb</t>
  </si>
  <si>
    <t>Specificaties die de implementatie van de standaard en de naleving door de klant ondersteunen, moeten beschikbaar zijn.
Specificaties moeten jaarlijks worden gecontroleerd of wanneer zich wijzigingen voordoen, indien deze datum eerder valt.
Deze wijzigingen mogen het volgende, voor zover relevant, omvatten:
\- leveranciersspecificaties voor verpakkingen (indien van toepassing);
\- toegestane en aanvaardbare licenties of kwalificaties voor dienstverleners (aannemers voor ongediertebestrijding, laboratoriumdiensten, etc.);
\- beschrijvingen van de eisen van de klant;
\- vastgelegde specificaties voor grondstoffen.
Beschrijvingen van de manier waarop vervangende leveranciers geëvalueerd gaan worden in geval van nood of verstoringen van de supply chain, moeten ook beschikbaar zijn.</t>
  </si>
  <si>
    <t>6PzSKiJw1bRFye5uX49taK</t>
  </si>
  <si>
    <t>6bgRrcYm0mkL80972y3mYY</t>
  </si>
  <si>
    <t>FV-Smart 32.01.01</t>
  </si>
  <si>
    <t>3cNVqY9fb0lXdnwXoSOKCZ</t>
  </si>
  <si>
    <t>Er worden alleen behandelingen met gewasbeschermingsmiddelen gebruikt die zijn toegelaten voor het land van productie.</t>
  </si>
  <si>
    <t>2CRFo2pFtfz17d7lw5Bt1d</t>
  </si>
  <si>
    <t>Er moet een systeem beschikbaar zijn om ervoor te zorgen dat gewasbeschermingsmiddelen worden gebruikt die zijn toegelaten voor het land van productie.
Er kan bewijs zijn in de vorm van referentielijsten (online aanvaardbaar), productetiketten of beschrijvingen van geldende regelgeving.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biociden, waxen en naoogstgewasbeschermingsmiddelen voor alle commerciële merkproducten (inclusief elke samenstelling van werkzame stoffen) in aanmerking neemt.</t>
  </si>
  <si>
    <t>74tyYu6zXeSJ1VWmlLQcfN</t>
  </si>
  <si>
    <t>FV-Smart 30.05.01</t>
  </si>
  <si>
    <t>5WqQhUGztSt9fSCF4ivakw</t>
  </si>
  <si>
    <t>Water wordt geanalyseerd voor voedselveiligheid, in overeenstemming met de risicobeoordeling.</t>
  </si>
  <si>
    <t>7igt0PcIEa4vNmIoI6NEvV</t>
  </si>
  <si>
    <t>Water moet worden geanalyseerd in een frequentie die aansluit op de risicobeoordeling en de huidige sectorspecifieke standaarden of relevante regelgeving. Wateranalyse moet deel uitmaken van het waterbeheerplan en minstens een keer per jaar worden uitgevoerd, of frequenter indien vereist door de risicobeoordeling (bijv. bij productie van landbouw in een gecontroleerde omgeving (CEA; controlled environment agriculture)).
Minimaal één analyse per seizoen of certificeringscyclus is vereist voor water dat in contact komt met producten tijdens de verwerking van de naoogst, waarbij monsters zo dicht mogelijk bij het punt van toepassing moeten worden genomen. Minimaal één analyse is noodzakelijk, ook bij het gebruik van gemeentelijke waterbronnen.
De wateranalyse moet de aard en de omvang van het watersysteem weerspiegelen, de scope van de productie (type product, toepassingen, oogst, verwerking, waterbronnen, etc.). Indien verschillende waterbronnen worden gebruikt, moeten deze allen worden bemonsterd.
Monsters moeten worden genomen van locaties die representatief zijn voor de waterbron, meestal zo dicht mogelijk bij het punt van toepassing.
Analyse moet worden uitgevoerd tijdens het watergebruik op producten en tijdens de periode van het hoogste risico.
Er moet een gedocumenteerde procedure zijn voor wateranalyse, met inbegrip van:
\- frequentie van bemonstering;
\- verantwoordelijke persoon voor bemonstering;
\- methode van het verzamelen van monsters;
\- laboratorium dat de monsters analyseert;
\- bemonsterde locatie.
Registratie van alle analyses moet worden bewaard.</t>
  </si>
  <si>
    <t>2w4LXv4n6aTbbkrhRn0bYh</t>
  </si>
  <si>
    <t>FV-Smart 19.03</t>
  </si>
  <si>
    <t>1i4DsVfRz9VZgNHn7EiEPy</t>
  </si>
  <si>
    <t>Alle personen die op het bedrijf werken hebben een hygiënetraining gevolgd.</t>
  </si>
  <si>
    <t>3sC8JSEvwNadGTAhUT5JIf</t>
  </si>
  <si>
    <t>De basistraining over hygiëne moet:
\- jaarlijks aan alle medewerkers worden aangeboden, met inbegrip van eigenaars en managers die op het bedrijf werken;
\- aan alle nieuwe medewerkers worden verstrekt;
\- alle noodzakelijke instructies omvatten;
\- zodanig worden gegeven, schriftelijk of mondeling, dat het begrip is gewaarborgd (mag in mondelinge en beeldende vorm zonder schriftelijke uitleg, indien van toepassing);
\- specifieke training omvatten aangaande de hygiëneprocedures voor activiteiten tijdens het oogsten en de productverwerking, indien van toepassing.</t>
  </si>
  <si>
    <t>4nugi48HboNOWQq6PPFwhx</t>
  </si>
  <si>
    <t>FV-Smart 33.02.01</t>
  </si>
  <si>
    <t>3GYD5AfACoMcapCqIJaEbW</t>
  </si>
  <si>
    <t>Er zijn systemen aanwezig om ervoor te zorgen dat vreemde materialen producten niet kunnen verontreinigen.</t>
  </si>
  <si>
    <t>6SpnTZNadoabwbpdAWXjAb</t>
  </si>
  <si>
    <t>Er moeten systemen aanwezig zijn die ervoor zorgen dat vreemde materialen, waaronder insecten, stenen, afval, glas en harde kunststof, producten niet kunnen verontreinigen.
Glas, harde kunststof en soortgelijke materialen (gloeilampen, armaturen, etc.) die zijn opgehangen boven producten of worden gebruikt voor productverwerking moeten een veilig ontwerp hebben of beschermd/afgeschermd zijn.</t>
  </si>
  <si>
    <t>7h4leQtnNFBbHHWbgN8lXM</t>
  </si>
  <si>
    <t>7wFWsNrWn8UnKY6KOTT2ks</t>
  </si>
  <si>
    <t>FV-Smart 33.02.02</t>
  </si>
  <si>
    <t>3w4nd59PrvdbBYIut3dXUf</t>
  </si>
  <si>
    <t>Er is een systeem aanwezig voor de verwerking van verontreinigd vreemd materiaal.</t>
  </si>
  <si>
    <t>6Bh8OPEuWkIf222rvoZVnC</t>
  </si>
  <si>
    <t>Er moet een systeem voor de verwerking van verontreinigd vreemd materiaal, waaronder gebroken glas en harde kunststof (in kassen, in gebieden voor productverwerking, bereiding en opslag, etc.) aanwezig zijn.</t>
  </si>
  <si>
    <t>3Fm6ckDq0hXOz3GR8aH5WI</t>
  </si>
  <si>
    <t>FV-Smart 30.01.01</t>
  </si>
  <si>
    <t>qxgyk8NvXzQ13Kj1KENy4</t>
  </si>
  <si>
    <t>Er is een risicobeoordeling om de voedselveiligheidsrisico’s te beoordelen voor het water dat voor en na de oogst wordt gebruikt.</t>
  </si>
  <si>
    <t>xtkXOff4S4IYGY9lHgB4s</t>
  </si>
  <si>
    <t>Er moet een gedocumenteerde risicobeoordeling zijn voor water dat voor binnen- en buitenproductie en voor naoogstactiviteiten wordt gebruikt. De risicobeoordeling moet minstens omvatten:
\- identificatie van waterbronnen met behulp van kaarten, foto's, tekeningen (handgemaakte tekeningen zijn aanvaardbaar) of andere afbeeldingen om de locatie van de waterbron(nen), vaste inrichtingen en de stroom van het watersysteem (met inbegrip van opslagsystemen, reservoirs of andere vormen van het vastleggen van water voor hergebruik) te identificeren. De afbeelding moet worden gekoppeld aan standplaatskaarten en een referentiesysteem op het bedrijf;
\- resultaten van historisch onderzoek, voor zover van toepassing;
\- de tijdsplanning van watergebruik (groeifase van gewas of naoogst);
\- het risico van fysieke, chemische en microbiële verontreiniging;
\- methoden om het risico dat samenhangt met waterleveringssystemen aan te pakken, terwijl het risico op kruisbesmetting wordt ingeperkt;
\- het contact van water met het gewas;
\- de kenmerken van het gewas en de groeifase of verwerking;
\- de kwaliteit van het water dat wordt gebruikt voor de toepassing van meststof, gewasbeschermingsmiddel of naoogst;
\- maatregelen die worden genomen om het verontreinigingsrisico te beperken, indien van toepassing (bijv. het voorkomen van het binnendringen van mensen en vee door middel van hekwerk);
\- aanvaardbare drempelwaarden voor waterkwaliteit;
\- impact op voedselveiligheid en geschiktheid;
\- een minimale eis van één analyse per seizoen of certificeringscyclus voor water dat bij naoogstactiviteiten in contact komt met het product, waarbij het monster zo dicht mogelijk bij het punt van toepassing moet worden genomen (minimum van één analyse is vereist, zelfs bij gebruik van gemeentelijke waterbronnen).
De risicobeoordeling moet jaarlijks worden gecontroleerd en steeds als de risico’s veranderen als gevolg van bedrijfswijzigingen.</t>
  </si>
  <si>
    <t>6ZmVRTXWGZwIzmLE1pO4Jw</t>
  </si>
  <si>
    <t>FV-Smart 19.05</t>
  </si>
  <si>
    <t>1ZyfgOmwxaRiR7S4R7fDx4</t>
  </si>
  <si>
    <t>Er zijn schone toiletten beschikbaar voor medewerkers, bezoekers en onderaannemers. Deze toiletten bevinden zich in de nabijheid van hun werk.</t>
  </si>
  <si>
    <t>3V8S3Zp473TpC8t9KgGKxq</t>
  </si>
  <si>
    <t>Toiletten die beschikbaar zijn gesteld voor productie- en verwerkingsactiviteiten (waaronder stationaire of mobiele toiletten) moeten:
\- zodanig zijn ontworpen en geplaatst dat het mogelijke risico op productverontreiniging wordt geminimaliseerd;
\- gebouwd zijn van materiaal dat gemakkelijk kan worden schoongemaakt en onderhouden (is ook van toepassing op openbare toiletten);
\- direct toegankelijk zijn voor onderhoud;
\- geplaatst zijn in redelijke nabijheid van de werkplek, d.w.z. op loopafstand of bereikbaar met een direct beschikbaar vervoermiddel.
Als productie en/of verwerking plaatsvindt in een faciliteit, mogen de toiletdeuren niet direct uitkomen op het productie- en/of productverwerkingsgebied, tenzij de deur zelfsluitend is. Toiletten moeten naar behoren worden schoongemaakt, onderhouden en er moet een afdoende aanvoer van verbruiksmaterialen zijn. Faciliteiten moeten ook beschikbaar zijn voor bezoekers, indien van toepassing.</t>
  </si>
  <si>
    <t>7FW5dX3KSPHaxJqjZdKmea</t>
  </si>
  <si>
    <t>FV-Smart 32.02.01</t>
  </si>
  <si>
    <t>6mcPz7oiGiYrYac6mw0PKv</t>
  </si>
  <si>
    <t>Er worden registraties bewaard van de toepassing van gewasbeschermingsmiddelen.</t>
  </si>
  <si>
    <t>6pJffTH1eFI1DiieOpjOtM</t>
  </si>
  <si>
    <t>Er moeten registraties worden bewaard van alle toepassingen van gewasbeschermingsmiddelen, biologische bestrijdingsmiddelen en naoogstbehandelingen en deze moeten het volgende specificeren:
\- de naam en/of het ras van het behandelde gewas;
\- de toepassingslocatie (geografische ligging, de naam of referentie van het bedrijf, en het veld, de boomgaard, de kas of de faciliteit waar het gewas zich bevindt);
\- exacte datums (dag/maand/jaar) van start tot einde (De producent hoeft geen eindtijden te registreren, maar wel einddatums. Hierdoor kunnen herbetredingstermijnen worden berekend met behulp van de start van de volgende kalenderdag);
\- de geregistreerde handelsnaam en de werkzame stof of het nuttige organisme met de wetenschappelijke naam;
\- de veiligheidstermijn voorafgaand aan het oogsten in overeenstemming met het productetiket of, indien niet op het etiket, zoals vermeld door een officiële bron;
\- de hoeveelheid toegepast product (gewicht of volume) en concentratie of percentage;
\- het gebruikte type machine of toepassingsapparaat (rugspuit, toepassing vanuit het vliegtuig, chemigatie, etc.);
\- reden van toepassing (aanpakken plaag, ziekte, onkruid, conditie, etc.);
\- de volledige naam van de toepasser (persoon die toepast);
\- de volledige naam van de persoon die technisch verantwoordelijk is voor de besluitvorming en de autorisatie van de behandelingstoepassingen (indien een enkel individu alle toepassingen toelaat, hoeven de persoonsgegevens maar één keer te worden geregistreerd).</t>
  </si>
  <si>
    <t>16tG0uwaWtHMOIQa6WmUj5</t>
  </si>
  <si>
    <t>FV-Smart 12.01</t>
  </si>
  <si>
    <t>4P7E9C0IVKftcVdaw4gPdn</t>
  </si>
  <si>
    <t>Laboratoriumtesten worden uitgevoerd in overeenstemming met de eisen van de industrie.</t>
  </si>
  <si>
    <t>4ZQxrjOPjfnaTCPlFn5Z3</t>
  </si>
  <si>
    <t>Er moet gedocumenteerd bewijs zijn dat de laboratoria die worden gebruikt om parameters te analyseren die van invloed zijn op voedselveiligheid, werken in overeenstemming met de eisen van ISO/IEC 17025. In landen, regio’s of situaties waarin een laboratorium met geldende ISO/IEC-certificering niet beschikbaar is, kunnen alternatieve nationale/regionale laboratoriumverificaties worden voorgelegd. In landen en regio’s met laboratoria die werken in overeenstemming met ISO/IEC 17025, moeten dergelijke laboratoria worden gebruikt voor analyse die vereist wordt door de standaard en ondersteunende risicobeoordelingen.
Analyse moet omvatten: waterkwaliteit, residuen van gewasbeschermingsmiddelen, milieumonsters, en microbiële, chemische en fysieke verontreiniging en andere toepasselijke testen. De laboratoria moeten bewijs van deelname laten zien aan bekwaamheidstesten of toepasselijke certificeringen (bijv. provider van bekwaamheidstestprogramma FAPAS®).</t>
  </si>
  <si>
    <t>31r3O7m6YdmvyCuOWIOMh6</t>
  </si>
  <si>
    <t>4v8umBNcGjLD5xRRZH8mHH</t>
  </si>
  <si>
    <t>FV-Smart 33.04.01</t>
  </si>
  <si>
    <t>2KjDdMXpsNwRyljUsmaAEH</t>
  </si>
  <si>
    <t>Een plan voor ongediertebestrijding is aanwezig en wordt geïmplementeerd.</t>
  </si>
  <si>
    <t>B98GYguSgyevesBZ4KQZ3</t>
  </si>
  <si>
    <t>Een plan voor ongediertebestrijding voor het monitoren en beheersen van plagen in de verpakkings- en opslaggebieden moet aanwezig zijn.
Er moet visueel bewijsmateriaal zijn waaruit blijkt dat de monitoring- en bestrijdingsprocessen van plagen effectief zijn.</t>
  </si>
  <si>
    <t>5RNhwzeHbQfZygQ4g2JCWl</t>
  </si>
  <si>
    <t>FV-Smart 21.06</t>
  </si>
  <si>
    <t>6gmqamU34WBQf537wUGjY0</t>
  </si>
  <si>
    <t>Als het bedrijf allergenen hanteert of opslaat, moet er een gedocumenteerd programma voor allergenenbeheer zijn.</t>
  </si>
  <si>
    <t>56y2pS0iosNrQjtngqUnqC</t>
  </si>
  <si>
    <t>Het programma voor allergenenbeheer moet een lijst bevatten van de allergenen die worden gebruikt, opgeslagen of verwerkt door medewerkers op de locatie, afgestemd op geldende regelgeving. Indien van toepassing, moeten procedures zich richten op de identificatie en scheiding van allergenen tijdens opslag, verwerking, lading en transport op basis van een risicobeoordeling die door het bedrijf wordt uitgevoerd. Alle producten die opzettelijk of mogelijk allergene materialen bevatten, moeten worden geëtiketteerd volgens de etiketteringsregelgeving in het land van productie en het land van bestemming.</t>
  </si>
  <si>
    <t>1y7TpQOB360ciXQ3FhMOUQ</t>
  </si>
  <si>
    <t>FV-Smart 33.01.04</t>
  </si>
  <si>
    <t>4TaEOi13PA5NzzHObNPjhP</t>
  </si>
  <si>
    <t>Schoonmaakapparatuur, schoonmaakmiddelen, smeermiddelen, etc. worden bewaard en gebruikt om chemische verontreiniging van producten te voorkomen en zijn goedgekeurd voor toepassing in de levensmiddelenindustrie.</t>
  </si>
  <si>
    <t>55ZFSiFdF6GvPJZKhfFjDj</t>
  </si>
  <si>
    <t>Om chemische verontreiniging van het product te voorkomen moeten schoonmaakapparatuur, schoonmaakmiddelen, smeermiddelen etc. worden bewaard op een daarvoor bestemde plaats, gescheiden van producten.
Er moet gedocumenteerd bewijs zijn (specifieke melding op het etiket of technisch informatieblad) dat alle schoonmaakmiddelen, smeermiddelen etc. die in aanraking kunnen komen met producten geschikt zijn voor gebruik in de voedingsmiddelenindustrie.</t>
  </si>
  <si>
    <t>3AHFtJERwoccLAi7KKv706</t>
  </si>
  <si>
    <t>FV-Smart 05.02</t>
  </si>
  <si>
    <t>5i9Cq01YzyjncTy29p2Nc</t>
  </si>
  <si>
    <t>Er is een inventaris aanwezig om de voorraden op locatie te beheren.</t>
  </si>
  <si>
    <t>0fWzCJamQgsDCyhdfULx1</t>
  </si>
  <si>
    <t>Een voorraad moet ervoor zorgen dat materialen en producten geen risico vormen voor de voedselveiligheid en dat materialen en producten met beperkte levensduur in de juiste volgorde worden gebruikt. De inventarissen moeten aangekochte materialen (gewasbeschermingsmiddelen, meststoffen op basis van ammonium, etc.) in aanmerking nemen en zowel op activiteiten voor als na de oogst toepassen (bijv. chloortabletten). Artikelen die bij de voorraad behoren, kunnen reinigingsmiddelen, meststoffen en gewasbeschermingsmiddelen zijn.
Maandelijkse updates zijn niet vereist, maar een berekening van de inventaris moet binnen een maand na elk gebruik of elke aankoop plaatsvinden. In maanden waar geen verandering in voorraad plaatsvindt, hoeft de inventaris niet te worden bijgewerkt. Indien producten door een centrale functie worden gedistribueerd, kunnen de registraties worden opgenomen in het kwaliteitsbeheersysteem (QMS).</t>
  </si>
  <si>
    <t>4vARtOm1MMc3khCzmYVI82</t>
  </si>
  <si>
    <t>FV-Smart 19.02</t>
  </si>
  <si>
    <t>4KCLpfkmg2Jhr6PCpGqBpu</t>
  </si>
  <si>
    <t>Gedocumenteerde hygiëneprocedures zijn aanwezig om de risico’s voor voedselveiligheid te minimaliseren.</t>
  </si>
  <si>
    <t>1bjDAQAO0tSL87F1oYzG0Z</t>
  </si>
  <si>
    <t>Hygiëneprocedures moeten in lijn worden gebracht met de risicobeoordeling en moeten de van toepassing zijnde oogst- en naoogstactiviteiten omvatten. Pictogrammen of waarschuwingsborden in de taal die het meest gesproken door het personeel moeten de passende hygiënemaatregelen voor medewerkers, bezoekers en onderaannemers beschrijven.
Wanneer beschermingsmiddelen en kleding (bijv. schorten, mouwen, handschoenen, schoeisel, etc.) vereist zijn, moet hierin worden voorzien door de werkgever en dienen deze gereinigd en onderhouden te worden en zodanig te worden opgeslagen dat de risico’s voor voedselveiligheid worden geminimaliseerd.
Handen moeten altijd worden gewassen als deze een bron van verontreiniging kunnen zijn, ook voorafgaand aan de start van het werk en na gebruik van het toilet.
De hygiëneprocedures moeten productverontreiniging met lichaamsvloeistoffen aanpakken, eisen voor zieken aangeven (braken, geelzucht, diarree, etc.), het contact van zieke mensen met producten beperken, en een terugkeerbeleid formuleren. Huidverwondingen moeten worden afgedekt en handschoenen moeten, indien van toepassing, worden gedragen.
Er moet visueel bewijs zijn dat de hygiëneprocedures niet worden geschonden.</t>
  </si>
  <si>
    <t>74XKWjITt6ik1jnT0DhWf9</t>
  </si>
  <si>
    <t>FV-Smart 33.03.01</t>
  </si>
  <si>
    <t>4mzBZ5lZnQkyoWFs8krabw</t>
  </si>
  <si>
    <t>Gecontroleerde opslagomstandigheden worden gehandhaafd.</t>
  </si>
  <si>
    <t>2TCR1TFBF0dQvqA3IB05MJ</t>
  </si>
  <si>
    <t>Temperatuur-, luchtvochtigheids- (indien relevant) en atmosfeergecontroleerde opslaggebieden moeten worden gemonitord en gehandhaafd. Registraties van de monitoring moeten worden bewaard.</t>
  </si>
  <si>
    <t>5RnRCz8ee4Zl9QUgeRKTHd</t>
  </si>
  <si>
    <t>3QLk0Fv6482WaFA7vWKASZ</t>
  </si>
  <si>
    <t>FV-Smart 33.06.01</t>
  </si>
  <si>
    <t>74eqP00a18kcAP9vY1Gjwf</t>
  </si>
  <si>
    <t>Een risicogebaseerd microbieel milieumonitoringprogramma is aanwezig voor productverwerkingsgebieden.</t>
  </si>
  <si>
    <t>1sgF6zdPLKojAVWXZ5g1mB</t>
  </si>
  <si>
    <t>Indien naoogstactiviteiten worden opgenomen in een bedrijf, moet er een risicogebaseerd microbieel milieumonitoringprogramma aanwezig zijn voor de productverwerkingsgebieden. Het programma moet het mogelijk maken om de effectiviteit van de schoonmaakprocedures te beoordelen en moet bronnen van mogelijke verontreiniging identificeren (in water, op oppervlakken, etc.). De risicobeoordeling moet de gebieden bepalen van mogelijke verontreiniging (bijv. locaties met veel verkeer of locaties die moeilijk schoon te maken zijn).
Landbouw in een gecontroleerde omgeving (CEA; controlled environment agriculture) met milieumonitoringprogramma’s moet documentatie kunnen laten zien voor de toepasselijke productieactiviteiten en niet beperkt zijn tot productverwerking.</t>
  </si>
  <si>
    <t>1vk62VlZg3Zq6bcgLfSxGJ</t>
  </si>
  <si>
    <t>7c7amwLIbbR6edxoE6HZ2x</t>
  </si>
  <si>
    <t>FV-Smart 30.05.04</t>
  </si>
  <si>
    <t>5iCSiRpigC3p5XlFXEKtfk</t>
  </si>
  <si>
    <t>Water dat in contact komt met producten tijdens de oogst en naoogst voldoet aan de microbiële standaard voor drinkwater.</t>
  </si>
  <si>
    <t>7LfXHI3r8icjTIA0RFiYU</t>
  </si>
  <si>
    <t>Water (inclusief ijs) dat wordt gebruikt tijdens oogst- en naoogstactiviteiten (koeling, transport, wasproces, etc.) moet voldoen aan de microbiële standaarden voor drinkwater en moet zodanig worden verwerkt dat productverontreiniging wordt voorkomen.
De enige uitzondering hierop zijn cranberryvelden die tijdens de oogst met water worden overstroomd. Hierbij moet de analyse bevestigen dat het water geen bron is van microbiële verontreiniging van het product.</t>
  </si>
  <si>
    <t>1gMTXI36PZk2R5zUJM4tPU</t>
  </si>
  <si>
    <t>FV-Smart 11.01</t>
  </si>
  <si>
    <t>3cgQG49eXFAirl8sZLCd8z</t>
  </si>
  <si>
    <t>Er zijn procedures aanwezig voor het beheren en verwerken van niet-conforme producten.</t>
  </si>
  <si>
    <t>6LrmeX3rOktnN8piuU2dra</t>
  </si>
  <si>
    <t>Gedocumenteerde procedures, waaronder een proces voor vasthouden en vrijgeven, moeten aanwezig zijn om onbedoeld gebruik of levering van niet-conforme producten te voorkomen.
Producten kunnen als niet-conform worden beschouwd vanwege problemen met voedselveiligheid, kwaliteitsproblemen, overschrijding van de maximumwaarde voor residuen, problemen met kruisbesmetting, etc.
Niet-conforme producten moeten tijdens productie en verwerking worden geïdentificeerd. Niet-conforme producten moeten worden gescheiden, op juiste wijze worden verwerkt en mogelijk doorgestuurd naar een geschikt eindgebruik (verwerking, diervoeder, etc.). Als producten niet worden doorgestuurd, moeten ze op juiste wijze worden verwijderd.
Producten die een risico vormen voor de voedselveiligheid mogen niet worden geoogst of moeten worden verwijderd. Verwijderde producten en afvalmateriaal moeten worden opgeslagen in duidelijk aangewezen gebieden om verontreiniging van producten te voorkomen. Er moeten waarschuwingsborden worden gebruikt om afvalproducten te identificeren, indien van toepassing. Deze plaatsen moeten regelmatig worden schoongemaakt en/of ontsmet volgens het schoonmaakschema.</t>
  </si>
  <si>
    <t>1LqxqbMnYmX3O47nTDkHLF</t>
  </si>
  <si>
    <t>3whL4tUZeAXEiBie27Lj7X</t>
  </si>
  <si>
    <t>FV-Smart 19.01</t>
  </si>
  <si>
    <t>5KY6hi3SNEv3HVdZvmSusd</t>
  </si>
  <si>
    <t>Het bedrijf heeft een gedocumenteerde risicobeoordeling voor hygiëne.</t>
  </si>
  <si>
    <t>eTOcmrUcjr5MXNUCBMQNh</t>
  </si>
  <si>
    <t>Een gedocumenteerde risicobeoordeling voor hygiëne met inbegrip van productie, oogst en verwerking, voor zover van toepassing, moet betrekking hebben op:
\- fysieke, chemische en microbiologische verontreinigende stoffen, morsen van lichaamsvloeistoffen (braken, bloeden, etc.) en menselijke overdraagbare aandoeningen die in verband worden gebracht met de toepasselijke producten en processen;
\- medewerkers, persoonlijke bezittingen, apparatuur, kleding, verpakkingsmateriaal, transport, voertuigen en productopslag (met inbegrip van kortetermijnopslag op het bedrijf);
\- productieomgeving, inclusief ontwerp en lay-out voor de preventie van kruisbesmetting en ondersteuning van voedselveiligheid.</t>
  </si>
  <si>
    <t>3ZIN36dY6iF051YAyQRRQr</t>
  </si>
  <si>
    <t>FV-Smart 30.05.06</t>
  </si>
  <si>
    <t>V6DQSG0vNZC9zhUldHRRm</t>
  </si>
  <si>
    <t>Behandeld water dat wordt gebruikt tijdens de oogst of naoogst wordt passend gemonitord.</t>
  </si>
  <si>
    <t>6FbOIZoJBh9ybNzdV6seU4</t>
  </si>
  <si>
    <t>Behandeld water (antimicrobiële watertoevoegingen, ozon, etc.) dat wordt gebruikt tijdens oogst- en naoogstactiviteiten (bijv. koeling) moet voldoen aan een gedocumenteerd monitoringsysteem voor het behandelproces en routinematige verificatie van aanvaardbare parameters. Monitoring moet worden uitgevoerd met een frequentie die overeenstemt met de risicobeoordeling. De waarden die tijdens de monitoring worden gemeten, moeten worden vergeleken met de vastgestelde toelaatbare parameters. Herstelmaatregelen moeten worden genomen voor analyseresultaten die buiten de toegestane drempelwaarden vallen.</t>
  </si>
  <si>
    <t>esrWZFTaMJBfXsj1LIbbk</t>
  </si>
  <si>
    <t>3BJOMV2WQW2nmVUL5HUeVd</t>
  </si>
  <si>
    <t>3s9elovlA5Nt59VCLUtbxQ</t>
  </si>
  <si>
    <t>3WtKBWvvbVLlUnBU7BG1B4</t>
  </si>
  <si>
    <t>4BNWjTM011xlQ5Dyu0G8Hm</t>
  </si>
  <si>
    <t>3yUDOjLjm9ClXNApEpBuBe</t>
  </si>
  <si>
    <t>Vg55W79RaIpPOifF6r6Sm</t>
  </si>
  <si>
    <t>6QirbHytnI6w6uRl4pvaI7</t>
  </si>
  <si>
    <t>6ejZkf9y5FqfxyPH8MqUBR</t>
  </si>
  <si>
    <t>CcgfuJbzdZ6kWUEkitQdO</t>
  </si>
  <si>
    <t>187O4zZardriS284M5G4NU</t>
  </si>
  <si>
    <t>5ODovtVQDSD7fPzl4Bir3N</t>
  </si>
  <si>
    <t>4AV3oOMK6CP2zKJQMc49MH</t>
  </si>
  <si>
    <t>1m22Ywmxm13yJsnQCwIcaI</t>
  </si>
  <si>
    <t>VkP5DgF21Iuf5VlcVB3Xe</t>
  </si>
  <si>
    <t>3dF624y92nALc9sguRsxCh</t>
  </si>
  <si>
    <t>40PyDY0CYG5h5MVPvzMflH</t>
  </si>
  <si>
    <t>4bbZsKdejLZg2UJLgvoz1</t>
  </si>
  <si>
    <t>4mzIG0Q6LkLBMo6D595dv</t>
  </si>
  <si>
    <t>2lJrZnJuAEBXba9hs3OU95</t>
  </si>
  <si>
    <t>5dJDBgFnnWPbH5xhgL3pwF</t>
  </si>
  <si>
    <t>50CYOI6vYsL62QoXDjrmfL</t>
  </si>
  <si>
    <t>25pRa0uBdzqZqztmEyPJVt</t>
  </si>
  <si>
    <t>WVj9UG7erYPJpyXf6d5yl</t>
  </si>
  <si>
    <t>21UCZJpXGQp5zB5PbJZMks</t>
  </si>
  <si>
    <t>4Vry1pZJeS581NlJpqFH1W</t>
  </si>
  <si>
    <t>5KuVrzzS9NSaxeObN8kdIW</t>
  </si>
  <si>
    <t>5Iwlc0CDF2Su7SIzB5KfFW</t>
  </si>
  <si>
    <t>4sSc6wB6nH34cXl1nkdZPg</t>
  </si>
  <si>
    <t>3dqCeJZWwnWI0C8lBuIEVI</t>
  </si>
  <si>
    <t>aNAyz5Xr5oJNp9OCiWqnB</t>
  </si>
  <si>
    <t>6zufyFuTaaIpAJbhuzxY5X</t>
  </si>
  <si>
    <t>1GLZlJsEeCukebd9EPhO6A</t>
  </si>
  <si>
    <t>7qz64CbiU3cLLwkoG1pkMe</t>
  </si>
  <si>
    <t>77DXzy07W9Nb58ARi1A1Ps</t>
  </si>
  <si>
    <t>53ZBDvkOCTGKZlFXflHqYL</t>
  </si>
  <si>
    <t>1orTlnGBXHGk90YKvuprOh</t>
  </si>
  <si>
    <t>7hBhAHdRmzzf4f9obH5anI</t>
  </si>
  <si>
    <t>7MYFuAnDk5UWLMrhUv6prB</t>
  </si>
  <si>
    <t>7xigWs3SBNjv13P5YPYWW9</t>
  </si>
  <si>
    <t>01QQHAb1ypFiW5dpdjkIV1</t>
  </si>
  <si>
    <t>6UJRgpTD6JddPKEGct4xfF</t>
  </si>
  <si>
    <t>3gqGN4bvCWjJIxsOS7AZfm</t>
  </si>
  <si>
    <t>7L4ig1AmBHCp7gghs8382c</t>
  </si>
  <si>
    <t>1M98azJPuLqQxfiliIsYpa</t>
  </si>
  <si>
    <t>6egsjG2GmQJnBZcni4xxcr</t>
  </si>
  <si>
    <t>4zmnFQBRWuMmDwFIs8cjoD</t>
  </si>
  <si>
    <t>1IQQIZR6UQPx8pjaHF8jvE</t>
  </si>
  <si>
    <t>35hUbEfrK3a0CnqunDGvPe</t>
  </si>
  <si>
    <t>7pGYmbZlMemBU4V5byUubw</t>
  </si>
  <si>
    <t>5EsAOueheImalBhyrTK5dU</t>
  </si>
  <si>
    <t>1EsMK2xdybEydmvlywKG5E</t>
  </si>
  <si>
    <t>6DxiCywKovWAILAe2lL9S4</t>
  </si>
  <si>
    <t>5XJCXMn8c4SghFsNqOtXk0</t>
  </si>
  <si>
    <t>4ASrcZec5wEAiWp9gwqMny</t>
  </si>
  <si>
    <t>5BK53G4FhG0E1ru4nxsN7r</t>
  </si>
  <si>
    <t>5ctV3xkE8yYOYAfEJSHW8O</t>
  </si>
  <si>
    <t>7EEjF5nssyiRwI6VVEgGKE</t>
  </si>
  <si>
    <t>79UF5xerhABjJzmZclEqY</t>
  </si>
  <si>
    <t>23SENaZEPlLGhYShc4rvqf</t>
  </si>
  <si>
    <t>1ITOtOwQKHLT912lvO65Dp</t>
  </si>
  <si>
    <t>3cwmxAcUZlDgntgdWAj7Er</t>
  </si>
  <si>
    <t>WWdX1Wkk01XzcMWRiIDbo</t>
  </si>
  <si>
    <t>3ThIEHcgptXUZC1eU6PIiA</t>
  </si>
  <si>
    <t>si1OuyvoFgtc06GvhRn3V</t>
  </si>
  <si>
    <t>32d27JK4ndCtdPt17Jn3T</t>
  </si>
  <si>
    <t>3gAGXjrsPzpUMfKpcXCTux</t>
  </si>
  <si>
    <t>28Y8t1jeHZ1thjdfUnCnuA</t>
  </si>
  <si>
    <t>4Nc9nru2SzM0uTXBXgIOFv</t>
  </si>
  <si>
    <t>1Gmd3v6po0V454XQEGKJ0x</t>
  </si>
  <si>
    <t>3IWq02HKOxoHgkSdZiyaSE</t>
  </si>
  <si>
    <t>eHrBDPtfyKPEyydZkZ3ch</t>
  </si>
  <si>
    <t>PZK4Gn2DrhCyaDP5WzH4Z</t>
  </si>
  <si>
    <t>D8h5R5hmMWHgYMJLGJ4bk</t>
  </si>
  <si>
    <t>32OiJEyxND30XigkQSU5nB</t>
  </si>
  <si>
    <t>1PQLyFfvT8HcHlv1U36FDF</t>
  </si>
  <si>
    <t>2yao6QMFg6n8laqX5uBD5b</t>
  </si>
  <si>
    <t>2k5jjbiPRhGSA4MK02DgLb</t>
  </si>
  <si>
    <t>6cb14tSx2mpBOAnGEy1kRu</t>
  </si>
  <si>
    <t>6ShIxJL429s11nG2oOVz4y</t>
  </si>
  <si>
    <t>6lD7DOdzB6Rnug1N27mNCF</t>
  </si>
  <si>
    <t>w2x9vMeTyRbMwGNvRhl2X</t>
  </si>
  <si>
    <t>pQXzulaRfGNtOnfNyOZNZ</t>
  </si>
  <si>
    <t>1dAfqdz6vInn6LNy7Nw1x7</t>
  </si>
  <si>
    <t>5hlR4vlVGYfqUJv7rvjk1w</t>
  </si>
  <si>
    <t>3lqlhYSO6RKvC1u3zWiwYv</t>
  </si>
  <si>
    <t>3IpeWKFXrR9KzyZauOOo79</t>
  </si>
  <si>
    <t>5LMwK3SiBMvgOtjut0DELI</t>
  </si>
  <si>
    <t>FV-Smart 01.01</t>
  </si>
  <si>
    <t>2jPbsdRFITM5EdNZ3q6QbJ</t>
  </si>
  <si>
    <t>Er is een procedure aanwezig voor het beheren en controleren van documenten en registraties.</t>
  </si>
  <si>
    <t>u1mNlYxWg1rk7ek6RX6lx</t>
  </si>
  <si>
    <t>Documenten en registraties die van invloed zijn op de implementatie van de eisen moeten worden beheerd en gecontroleerd.
Een systeem moet aantonen:
\- hoe documenten en registraties worden aangemaakt, gecontroleerd, goedgekeurd en bijgewerkt;
\- hoe controles worden uitgevoerd en wijzigingen of aanpassingen worden uitgevoerd;
\- hoe updates van versies plaatsvinden;
\- hoe relevante documentatie beschikbaar wordt gemaakt voor relevant personeel.
Documentatie moet:
\- geïdentificeerd worden met een uitgavenummer en/of datum en voorzien van de juiste paginanummering;
\- voldoende gedetailleerd zijn;
\- periodiek worden gecontroleerd om aan te tonen dat doorlopend wordt voldaan aan de relevante eisen;
\- toegewezen worden aan het relevante personeel;
\- herzien worden om relevante wijzigingen van de standaard of de normatieve documenten binnen de door GLOBALG.A.P. aangegeven periode door te voeren;
\- goedgekeurd worden door bevoegd personeel voorafgaand aan distributie;
\- effectief worden ingetrokken als deze verouderd is.</t>
  </si>
  <si>
    <t>1XmGS7Qihzki5XGusiw83S</t>
  </si>
  <si>
    <t>2dVQIh3BiOAsmNpsghoafL</t>
  </si>
  <si>
    <t>Een afvalbeheerssysteem dat mogelijke verontreiniging van het product of het milieu (lucht, bodem, substraat en water) aanpakt, moet:
\- gedocumenteerd en actueel zijn;
\- het verzamelen, opslaan en verwijderen van afvalmateriaal, met inbegrip van gewasbeschermingsmiddelen, meststoffen, afvalwater, drainage en verpakkingsmateriaal, voor zover van toepassing in aanmerking nemen.</t>
  </si>
  <si>
    <t>5wC3xeZKuUwgc5lZsqmKYZ</t>
  </si>
  <si>
    <t>5NaljyW2kBqTkgVJBZz1Px</t>
  </si>
  <si>
    <t>2EggdOFkS3XVEMXah0S2uO</t>
  </si>
  <si>
    <t>3BWEx8djPc7He2DPNi2KMr</t>
  </si>
  <si>
    <t>1xeZMLPffFYhhlsn4JkGqu</t>
  </si>
  <si>
    <t>64eXp9wXIN3niDO0YpCyrg</t>
  </si>
  <si>
    <t>1YLM3OSLxNjfbzK08dMBHL</t>
  </si>
  <si>
    <t>6IrNZKz3qOVDHkDwPYiiRP</t>
  </si>
  <si>
    <t>7hOTPldse8gJRQ2v6uOO9x</t>
  </si>
  <si>
    <t>5mPXfcMYhxhtowbRri3IQe</t>
  </si>
  <si>
    <t>2O2RBDm2SCvPwdrmT1rH0G</t>
  </si>
  <si>
    <t>5fykOKaat54TiKeJ3Hsdxi</t>
  </si>
  <si>
    <t>lexOcDEw5oGsJLmfei3Xg</t>
  </si>
  <si>
    <t>4KiAS3Bj2bWvWudrKfQeV5</t>
  </si>
  <si>
    <t>6M6KyF8fu3NUioXvrS7CXU</t>
  </si>
  <si>
    <t>5R8KVBcIttnu0XWYX32GfI</t>
  </si>
  <si>
    <t>17A0TWTezVDi28Glayo9lo</t>
  </si>
  <si>
    <t>1nmjX0eVRR8MGmNwWa2JRg</t>
  </si>
  <si>
    <t>1JC40FtNqVbp8WoxTFygde</t>
  </si>
  <si>
    <t>2OCiodFuK1rlixpWaP9dz</t>
  </si>
  <si>
    <t>pWdwGloUfLIR1hDp5g6PY</t>
  </si>
  <si>
    <t>2dICe16UyjeiIXsewSiZ0F</t>
  </si>
  <si>
    <t>6SYtstXjTWIrwPyIObicZn</t>
  </si>
  <si>
    <t>5D8v1HRYfYjneVWAaulZqc</t>
  </si>
  <si>
    <t>16Av8HVNPoCgoz7JtjH8Sx</t>
  </si>
  <si>
    <t>All Sections</t>
  </si>
  <si>
    <t>Unique Sections</t>
  </si>
  <si>
    <t>Unique Subsections</t>
  </si>
  <si>
    <t>Section:Subsection</t>
  </si>
  <si>
    <t>Section GUID</t>
  </si>
  <si>
    <t>Subsection GUID</t>
  </si>
  <si>
    <t>Title</t>
  </si>
  <si>
    <t>S Order</t>
  </si>
  <si>
    <t>SS Order</t>
  </si>
  <si>
    <t>Schon da?</t>
  </si>
  <si>
    <t>4eKy1DGXi4so3zRzyqThnJ</t>
  </si>
  <si>
    <t>HOP 33.03 Temperatuur- en luchtvochtigheidscontrole</t>
  </si>
  <si>
    <t>-</t>
  </si>
  <si>
    <t>3YIgWsy9P8ND3BJPQGnD0j</t>
  </si>
  <si>
    <t>3labXsBTDnp2nMlbS2V5AI</t>
  </si>
  <si>
    <t>412fDoNkTQzvavcR1yffoS</t>
  </si>
  <si>
    <t>5mUWYvmAcBFoyUbNbMwBFm1DSOMfBwEJ7NMTIzs3yO1i</t>
  </si>
  <si>
    <t>Gje6Vs9erIFxkUciUvJH4</t>
  </si>
  <si>
    <t>Rm2o1gaBaALvlfFEiYrMu</t>
  </si>
  <si>
    <t>HOP 33 NAOOGSTVERWERKING</t>
  </si>
  <si>
    <t>3Fg5RTdQ7a6O2THEvpVWrG</t>
  </si>
  <si>
    <t>6OqbxahSFlVeKhLRgYFytR</t>
  </si>
  <si>
    <t>6Rm0QwTMNW6kK0eTQrJkhZ78fF8J8n8uDPsOxFl12Alc</t>
  </si>
  <si>
    <t>6FdWPU4oDWbSzvdyOZoYoB</t>
  </si>
  <si>
    <t>5g1godsQJRqbjZxI603Etm</t>
  </si>
  <si>
    <t>1qvPg1ym8f6SRe66rOl40x</t>
  </si>
  <si>
    <t>2BGuoLOuGR86Am1Hf7hCiG</t>
  </si>
  <si>
    <t>5VavlH2MeUS17rVAik4joc</t>
  </si>
  <si>
    <t>7rjim934yL9ogfLKGg1C6w7mjSidGuWy0Ls8TvSUsTPI</t>
  </si>
  <si>
    <t>5UQeS9ZpTZ73bWl747qvBc</t>
  </si>
  <si>
    <t>2mT42AzGqaTB4SqjuCAb8l</t>
  </si>
  <si>
    <t>HOP 17 GEBRUIK VAN HET LOGO</t>
  </si>
  <si>
    <t>IKtB5yVMmBF7k4LaDgUZw</t>
  </si>
  <si>
    <t>3bNRfY2TpP6vkYKG0u4wwr</t>
  </si>
  <si>
    <t>1bKgax0qDr1kdS45vRoOYL5TvyR0UgB0EOmnMkFaZftX</t>
  </si>
  <si>
    <t>58YIZdoFmkYixB4J9NtgtD</t>
  </si>
  <si>
    <t>1PygzsgwT1kH98NoRIqHJK</t>
  </si>
  <si>
    <t>HOP 26 PLANTENVERMEERDERINGSMATERIAAL</t>
  </si>
  <si>
    <t>1TyGiQcuRVxqRPsWm6pYn7</t>
  </si>
  <si>
    <t>2pCca0Upzl3Nn66JUNHXeF</t>
  </si>
  <si>
    <t>6MLbOSTUhL6svPsQwb6NH6</t>
  </si>
  <si>
    <t>4wZVGrd3Y6MNXGOUDdx8aE5TvyR0UgB0EOmnMkFaZftX</t>
  </si>
  <si>
    <t>1yWMo0Q80qUQDJqsf2LkXE</t>
  </si>
  <si>
    <t>34qytRFn55Pj9v8N6jW9Nd</t>
  </si>
  <si>
    <t>HOP 29.03 Organische meststoffen</t>
  </si>
  <si>
    <t>6sAnZuzrLy7KwfabltbVL2</t>
  </si>
  <si>
    <t>79pV2c30dTskerAeol8ohZ</t>
  </si>
  <si>
    <t>3jlC57moeRajaaQIIaDd205TvyR0UgB0EOmnMkFaZftX</t>
  </si>
  <si>
    <t>4qbSjlziUqnQJwKT4sdkb1</t>
  </si>
  <si>
    <t>3mzqvFtvshFUd9FG5jPpxS</t>
  </si>
  <si>
    <t>HOP 29 MESTSTOFFEN EN BIOSTIMULANTEN</t>
  </si>
  <si>
    <t>11FBMuieNmnZtyeFBlepcF</t>
  </si>
  <si>
    <t>3IMlwAGWtNQ8ZjIBrbKwsL</t>
  </si>
  <si>
    <t>1Lf9FHKch0eiLXJIpNhkap5TvyR0UgB0EOmnMkFaZftX</t>
  </si>
  <si>
    <t>7Im0gZuPu0LHTMAIaQXrVq</t>
  </si>
  <si>
    <t>2G6uwghHDTAis8RUZY3FJx</t>
  </si>
  <si>
    <t>HOP 29.01 Toepassingsregistraties</t>
  </si>
  <si>
    <t>5JIgB3UDpDaQaRmTmuUpoo</t>
  </si>
  <si>
    <t>CSohyDpAegE66esWvDgT5</t>
  </si>
  <si>
    <t>r4Wl5viNqALmYQehnJigP</t>
  </si>
  <si>
    <t>2bWjTJm7YGHjn0xzK8lmrx5TvyR0UgB0EOmnMkFaZftX</t>
  </si>
  <si>
    <t>2rxdA3gpl0PXbrvpZ0BtCg</t>
  </si>
  <si>
    <t>4tsSAXoTqULXFfkPGQuphj</t>
  </si>
  <si>
    <t>HOP 32.02 Toepassingsregistraties</t>
  </si>
  <si>
    <t>743VeTmtrKzh2yBlulWP21</t>
  </si>
  <si>
    <t>2ea1rhckQVrSaK28J1Se0f</t>
  </si>
  <si>
    <t>6Wkw4wWRDCURPfRLe7FPfh5TvyR0UgB0EOmnMkFaZftX</t>
  </si>
  <si>
    <t>6RbDnySZpbgffC9ju2q32c</t>
  </si>
  <si>
    <t>57pN9EDRNJdtiagduP3fZW</t>
  </si>
  <si>
    <t>HOP 32 GEWASBESCHERMINGSMIDDELEN</t>
  </si>
  <si>
    <t>5ZjwAiDPYbGvURtwoHF4gM</t>
  </si>
  <si>
    <t>2PabgCVl2axbE6gvoMhnNb</t>
  </si>
  <si>
    <t>64wGe3MdQzgQigsw2nGTdA</t>
  </si>
  <si>
    <t>3hFRwOPd6tyF3XqgDpiUsI5TvyR0UgB0EOmnMkFaZftX</t>
  </si>
  <si>
    <t>1eFqhUYZUruUIaNxgz39cm</t>
  </si>
  <si>
    <t>2WGH0RWY1OjvoJuoSirwHO</t>
  </si>
  <si>
    <t>HOP 32.03 Veiligheidstermijnen voorafgaand aan het oogsten voor gewasbeschermingsmiddelen</t>
  </si>
  <si>
    <t>4d9ucNGdAsunr2tbELZ2oO</t>
  </si>
  <si>
    <t>1WLl5crwUtAKu9uhWYEzsL</t>
  </si>
  <si>
    <t>4a4Qd6ndeeA7u3kN8ZP1We</t>
  </si>
  <si>
    <t>7e2OTmZvHrA9xmbHveLBmp</t>
  </si>
  <si>
    <t>2kuhirjgnGOVNDcaDpOkYM5TvyR0UgB0EOmnMkFaZftX</t>
  </si>
  <si>
    <t>DJzqg2fWJNX8DV2KctvYg</t>
  </si>
  <si>
    <t>2JbpD7n1ziHSr2bVcKMSYA</t>
  </si>
  <si>
    <t>HOP 32.04 Lege fusten</t>
  </si>
  <si>
    <t>aJyo4GEfHW26SGyqyk8my</t>
  </si>
  <si>
    <t>6jdV20fj5kQdZCYqV2HAZj5TvyR0UgB0EOmnMkFaZftX</t>
  </si>
  <si>
    <t>70ruHYc2MpTvg0jD7QMezL</t>
  </si>
  <si>
    <t>3jlC57moeRajaaQIIaDd20</t>
  </si>
  <si>
    <t>HOP 03 PERSONEELSMANAGEMENT EN TRAINING</t>
  </si>
  <si>
    <t>48aQAsWhk4FCpRyiTfbQDc</t>
  </si>
  <si>
    <t>1JbTSVCXvD1rsi9FQI4BLX5TvyR0UgB0EOmnMkFaZftX</t>
  </si>
  <si>
    <t>7szhAVwZa7A9bpfSi2pieJ</t>
  </si>
  <si>
    <t>1EgtVf0gt9faAZ208UKbhp</t>
  </si>
  <si>
    <t>HOP 13 APPARATUUR EN HULPMIDDELEN</t>
  </si>
  <si>
    <t>3W7dGcEqSrkGPLpK2FPpjb</t>
  </si>
  <si>
    <t>VDK37xlSNcEUrQRExLE3o5TvyR0UgB0EOmnMkFaZftX</t>
  </si>
  <si>
    <t>1QZN9MgOjsyqVA68ggNrjJ</t>
  </si>
  <si>
    <t>4QOHCspm1xB86DGAUYDjRE</t>
  </si>
  <si>
    <t>HOP 32.09 Opslag van gewasbeschermingsmiddelen en producten voor naoogstbehandeling</t>
  </si>
  <si>
    <t>3JTeuQtOc1OKqfRNulIqvM</t>
  </si>
  <si>
    <t>5jzyQhmb27D4nmyslaqw295TvyR0UgB0EOmnMkFaZftX</t>
  </si>
  <si>
    <t>5MIp8lIIRxiecaRlBx45ZA</t>
  </si>
  <si>
    <t>3ag7qg4fpn4nxKeaoiBogr</t>
  </si>
  <si>
    <t>HOP 32.11 Facturen en aankoopbewijzen</t>
  </si>
  <si>
    <t>AsizSx9djd7Hn9BlLrbya</t>
  </si>
  <si>
    <t>Cnld8x4oHlmExTFHGeLjj</t>
  </si>
  <si>
    <t>1EgtVf0gt9faAZ208UKbhp5TvyR0UgB0EOmnMkFaZftX</t>
  </si>
  <si>
    <t>6xn2hlRu4XuFNY4EvmmhGh</t>
  </si>
  <si>
    <t>5Nuj2EiEyMVydcblHaISFD</t>
  </si>
  <si>
    <t>HOP 20.02 Gevaren en eerstehulpverlening</t>
  </si>
  <si>
    <t>1MAAg94AQdklTBAzABM4wS</t>
  </si>
  <si>
    <t>3yiRDwLwt1Ow5dQeFJqM2k</t>
  </si>
  <si>
    <t>17ftYiGJQGfvC82XpjU1HE5TvyR0UgB0EOmnMkFaZftX</t>
  </si>
  <si>
    <t>4FpGNTsK7qObG6w0IK8lJ9</t>
  </si>
  <si>
    <t>1STSYkQfJC6sJCHTl0LQ4B</t>
  </si>
  <si>
    <t>HOP 20 GEZONDHEID, VEILIGHEID EN WELZIJN VAN MEDEWERKERS</t>
  </si>
  <si>
    <t>4CTLgpMoXEpcE8tXLndCGp</t>
  </si>
  <si>
    <t>4lUZQXD5tjtX2glVe4lraA</t>
  </si>
  <si>
    <t>79NJXc4l9NQEbbeDhi7yAn5TvyR0UgB0EOmnMkFaZftX</t>
  </si>
  <si>
    <t>4CAFQJ1DissSwVgUR6FAo2</t>
  </si>
  <si>
    <t>6iax11SKEZhY8rQyeOo4x9</t>
  </si>
  <si>
    <t>HOP 20.04 Welzijn van medewerkers</t>
  </si>
  <si>
    <t>6GGR163KNx1sTit3j0ivMP</t>
  </si>
  <si>
    <t>1WOpilQQJvvs3HIzyLlTD7</t>
  </si>
  <si>
    <t>AqZg0D6YeGl82j7kk861G5TvyR0UgB0EOmnMkFaZftX</t>
  </si>
  <si>
    <t>7rp7x9ZgHaqceXxu6OWWq7</t>
  </si>
  <si>
    <t>7zYHRKozLWyZJNsLHlqmWj</t>
  </si>
  <si>
    <t>HOP 24 BROEIKASGASSEN EN KLIMAATVERANDERING</t>
  </si>
  <si>
    <t>6twC7WvSzvTac9PtqXVar6</t>
  </si>
  <si>
    <t>7o4R1VJX1KXn6Y2mK3KBnX</t>
  </si>
  <si>
    <t>2mT42AzGqaTB4SqjuCAb8l5TvyR0UgB0EOmnMkFaZftX</t>
  </si>
  <si>
    <t>6w3UMFW0oHAYouIfAQsxPp</t>
  </si>
  <si>
    <t>7tJdxC0MUJe1HSs3MotQlM</t>
  </si>
  <si>
    <t>HOP 23 ENERGIE-EFFICIËNTIE</t>
  </si>
  <si>
    <t>Jfokfy0DypbRD7D7zEF8h</t>
  </si>
  <si>
    <t>1STSYkQfJC6sJCHTl0LQ4B4xvzsgnTOtRkF4CQ8kI09i</t>
  </si>
  <si>
    <t>5KxdaTmagupnt1FFiWUWr</t>
  </si>
  <si>
    <t>25ufr7Onk7JPdSt2laMS29</t>
  </si>
  <si>
    <t>HOP 22.01 Beheer van biodiversiteit en habitats</t>
  </si>
  <si>
    <t>3R84nmeK4iATbuwZ2gsDsb</t>
  </si>
  <si>
    <t>1STSYkQfJC6sJCHTl0LQ4B5Nuj2EiEyMVydcblHaISFD</t>
  </si>
  <si>
    <t>73Lv9AVw6FCUaveBbhr4JK</t>
  </si>
  <si>
    <t>3ov8Ci8FQzD3sYIYu2RpnL</t>
  </si>
  <si>
    <t>HOP 22 BIODIVERSITEIT EN HABITATS</t>
  </si>
  <si>
    <t>1zDGYHavQ1Y1HUI9R90OOZ</t>
  </si>
  <si>
    <t>1STSYkQfJC6sJCHTl0LQ4B1E1VhZbj9C7JN1P2MNO7PP</t>
  </si>
  <si>
    <t>6HcHJDddlXRBRfZX9ZokDO</t>
  </si>
  <si>
    <t>3yiKvwYoXBHDoxipYV9gbp</t>
  </si>
  <si>
    <t>HOP 21 LOCATIEBEHEER</t>
  </si>
  <si>
    <t>1STSYkQfJC6sJCHTl0LQ4B6iax11SKEZhY8rQyeOo4x9</t>
  </si>
  <si>
    <t>1inVLFVuXUfx9WSBlTkRpE</t>
  </si>
  <si>
    <t>3hFRwOPd6tyF3XqgDpiUsI</t>
  </si>
  <si>
    <t xml:space="preserve">HOP 07 PARALLEL EIGENDOM, TRACEERBAARHEID EN SCHEIDING </t>
  </si>
  <si>
    <t>3yiKvwYoXBHDoxipYV9gbp5TvyR0UgB0EOmnMkFaZftX</t>
  </si>
  <si>
    <t>6IxE566h7r5Jvb3W7WDuj3</t>
  </si>
  <si>
    <t>1bKgax0qDr1kdS45vRoOYL</t>
  </si>
  <si>
    <t>HOP 01 INTERNE DOCUMENTATIE</t>
  </si>
  <si>
    <t>5GJnBn0XaHPkzo9hXhVvqW</t>
  </si>
  <si>
    <t>3ov8Ci8FQzD3sYIYu2RpnL3yzXvEhnmn5Jt2gzgNRyxG</t>
  </si>
  <si>
    <t>2ImsoVLGQdeZF6agzMqJ8A</t>
  </si>
  <si>
    <t>6jdV20fj5kQdZCYqV2HAZj</t>
  </si>
  <si>
    <t>HOP 09 RECALLPROCEDURE</t>
  </si>
  <si>
    <t>3yEQbyyk01GoZYBCkYA4FP</t>
  </si>
  <si>
    <t>7tJdxC0MUJe1HSs3MotQlM5TvyR0UgB0EOmnMkFaZftX</t>
  </si>
  <si>
    <t>6PRvE2QfxASI7YKnCc3EqN</t>
  </si>
  <si>
    <t>4wZVGrd3Y6MNXGOUDdx8aE</t>
  </si>
  <si>
    <t>HOP 02 PLAN VOOR VOORTDURENDE VERBETERING</t>
  </si>
  <si>
    <t>3bxp0a7dcsX1zRhf8lSDgg</t>
  </si>
  <si>
    <t>7zYHRKozLWyZJNsLHlqmWj5TvyR0UgB0EOmnMkFaZftX</t>
  </si>
  <si>
    <t>6FGY5f8scT9uxdRY1Dm0EA</t>
  </si>
  <si>
    <t>17ftYiGJQGfvC82XpjU1HE</t>
  </si>
  <si>
    <t>HOP 14 VERKLARING VOEDSELVEILIGHEIDSBELEID</t>
  </si>
  <si>
    <t>25itD9t3AKPNN1d0JIB5bx</t>
  </si>
  <si>
    <t>1PygzsgwT1kH98NoRIqHJK5TvyR0UgB0EOmnMkFaZftX</t>
  </si>
  <si>
    <t>6GeO2cIfH8F4MS0Wrn7hu8</t>
  </si>
  <si>
    <t>5y6C5KZtGFA5bRC3q2nOtJ</t>
  </si>
  <si>
    <t>HOP 19 HYGIËNE</t>
  </si>
  <si>
    <t>2zKr6OtZT3ieaBkkiQdRnE5TvyR0UgB0EOmnMkFaZftX</t>
  </si>
  <si>
    <t>4MADFxOdPQhN4tDSrYC3kN</t>
  </si>
  <si>
    <t>1zH3ajr9ldfV66pKaz5uSC</t>
  </si>
  <si>
    <t>HOP 33.01 Oogst- en verwerkingsgebieden</t>
  </si>
  <si>
    <t>6OVfMLlOhjDUtTGVH4d1tI</t>
  </si>
  <si>
    <t>38FoI2x9MvJMWYmW9A94FP1GydlnqB5f3ZYrijAhJ8a1</t>
  </si>
  <si>
    <t>2POBKEfw5bnX0otH120XN9</t>
  </si>
  <si>
    <t>6XDlMJZ8YZa4z9YpSWG2pO</t>
  </si>
  <si>
    <t>HOP 33.07 Veiligheid in oogst- en verwerkingsgebieden</t>
  </si>
  <si>
    <t>3mzqvFtvshFUd9FG5jPpxS2G6uwghHDTAis8RUZY3FJx</t>
  </si>
  <si>
    <t>1EV9fOJFtgZHkgwnGkSJCo</t>
  </si>
  <si>
    <t>SAqaQFjpGvk0dxFTZIzwA</t>
  </si>
  <si>
    <t>HOP 30.06 Bepalen waterbehoefte</t>
  </si>
  <si>
    <t>1ERzCDuPHpofETFZxfdFUx</t>
  </si>
  <si>
    <t>3mzqvFtvshFUd9FG5jPpxS3QFwSW2yUZI11qFYS6goaH</t>
  </si>
  <si>
    <t>489bZFWSQmhiPe5OysSmjy</t>
  </si>
  <si>
    <t>WIsqyzB7hUCqXcRGmylZ6</t>
  </si>
  <si>
    <t>HOP 30 WATERBEHEER</t>
  </si>
  <si>
    <t>1j8KzCREQQlaHRiz9wuo0z</t>
  </si>
  <si>
    <t>3mzqvFtvshFUd9FG5jPpxS34qytRFn55Pj9v8N6jW9Nd</t>
  </si>
  <si>
    <t>2HYuayP7D4BMSo75oiaXrl</t>
  </si>
  <si>
    <t>4AISrwQ9WCshrlYBBrxvLA</t>
  </si>
  <si>
    <t>HOP 30.04 Wateropslag</t>
  </si>
  <si>
    <t>WIsqyzB7hUCqXcRGmylZ63bwHSjPIiZlDqoQlQa0RcI</t>
  </si>
  <si>
    <t>1rtxDY0UV6J6nTD72lp37g</t>
  </si>
  <si>
    <t>3bwHSjPIiZlDqoQlQa0RcI</t>
  </si>
  <si>
    <t>HOP 30.02 Waterbronnen</t>
  </si>
  <si>
    <t>WIsqyzB7hUCqXcRGmylZ65JMEtkoFWwAZfaa1yaPgBK</t>
  </si>
  <si>
    <t>68w0QanW27g7DC5iiMNgnB</t>
  </si>
  <si>
    <t>1YjodcLkPXYuUVJv2kTcFk</t>
  </si>
  <si>
    <t>HOP 33.04 Ongediertebestrijding</t>
  </si>
  <si>
    <t>WIsqyzB7hUCqXcRGmylZ64AISrwQ9WCshrlYBBrxvLA</t>
  </si>
  <si>
    <t>3eE3Q3pAc6KiMjhWeHYlIc</t>
  </si>
  <si>
    <t>110oWX79i6mbT4bTqOXnsF</t>
  </si>
  <si>
    <t>HOP 33.02 Vreemde materialen</t>
  </si>
  <si>
    <t>WIsqyzB7hUCqXcRGmylZ6SAqaQFjpGvk0dxFTZIzwA</t>
  </si>
  <si>
    <t>yNNnfi8cIVXTWlcpFs9Ve</t>
  </si>
  <si>
    <t>7ctYNkkwyMaJhUZotDNFjC</t>
  </si>
  <si>
    <t>HOP 33.05 Eindproducten</t>
  </si>
  <si>
    <t>5l2rJiYbFtvFuXNhk6Xt0S</t>
  </si>
  <si>
    <t>5J6Wg6hIOJWcbwRBTKjslF5TvyR0UgB0EOmnMkFaZftX</t>
  </si>
  <si>
    <t>73mmIJbLFA6st0OtTEqZWp</t>
  </si>
  <si>
    <t>2oNaOXs0DVeMiQZPYCn5r7</t>
  </si>
  <si>
    <t>HOP 25 AFVALBEHEER</t>
  </si>
  <si>
    <t>57pN9EDRNJdtiagduP3fZW50xAgBpMLFLITAgXsZZZlg</t>
  </si>
  <si>
    <t>2qY4MoLxFUnCA4vo1wdvyU</t>
  </si>
  <si>
    <t>31MnP6cupxhwzTJCfEX2C0</t>
  </si>
  <si>
    <t>HOP 30.01 Risicobeoordelingen en -beheerplan voor watergebruik</t>
  </si>
  <si>
    <t>57pN9EDRNJdtiagduP3fZW2WGH0RWY1OjvoJuoSirwHO</t>
  </si>
  <si>
    <t>5qNS7lYI1ESLWc7l6Zqgt0</t>
  </si>
  <si>
    <t>6jeCGSSXYJzTftXx8cbHUd</t>
  </si>
  <si>
    <t>HOP 33.06 Transport</t>
  </si>
  <si>
    <t>57pN9EDRNJdtiagduP3fZW2JbpD7n1ziHSr2bVcKMSYA</t>
  </si>
  <si>
    <t>yeoigpicR7Kj80FVFSVQ7</t>
  </si>
  <si>
    <t>5JMEtkoFWwAZfaa1yaPgBK</t>
  </si>
  <si>
    <t>HOP 30.03 Efficiënt watergebruik op het bedrijf</t>
  </si>
  <si>
    <t>57pN9EDRNJdtiagduP3fZW1dk4ytnQWjHBvg1ln8HjTF</t>
  </si>
  <si>
    <t>4OOlpygsKUozIPIQvZRS7K</t>
  </si>
  <si>
    <t>6DLYBu74pUsP9h2Tk6aE8b</t>
  </si>
  <si>
    <t>HOP 30.05 Waterkwaliteit</t>
  </si>
  <si>
    <t>57pN9EDRNJdtiagduP3fZW49eZzszjuUC0B6uHMRpoza</t>
  </si>
  <si>
    <t>3hK2y2UNLfHoppHPAnHM03</t>
  </si>
  <si>
    <t>5E9apgdIabjK9U9O52kP3v</t>
  </si>
  <si>
    <t>HOP 32.07 Residu-analyse</t>
  </si>
  <si>
    <t>57pN9EDRNJdtiagduP3fZW5XwbzZtEM8lBOyfvXXxdDp</t>
  </si>
  <si>
    <t>2LnFemyn1mQ3dMrtNShc5B</t>
  </si>
  <si>
    <t>AqZg0D6YeGl82j7kk861G</t>
  </si>
  <si>
    <t>HOP 16 VOEDSELFRAUDE</t>
  </si>
  <si>
    <t>57pN9EDRNJdtiagduP3fZW4QOHCspm1xB86DGAUYDjRE</t>
  </si>
  <si>
    <t>4AUkUX1Ed6iGItHig18e1A</t>
  </si>
  <si>
    <t>79NJXc4l9NQEbbeDhi7yAn</t>
  </si>
  <si>
    <t>HOP 15 FOOD DEFENSE</t>
  </si>
  <si>
    <t>57pN9EDRNJdtiagduP3fZW5ct5fM0HqC0lCNZYddSQSP</t>
  </si>
  <si>
    <t>5qL5D1YSZyjAfehlrFEA4J</t>
  </si>
  <si>
    <t>2bWjTJm7YGHjn0xzK8lmrx</t>
  </si>
  <si>
    <t>HOP 05 SPECIFICATIES, LEVERANCIERS EN VOORRAADBEHEER</t>
  </si>
  <si>
    <t>57pN9EDRNJdtiagduP3fZW3ag7qg4fpn4nxKeaoiBogr</t>
  </si>
  <si>
    <t>2LfV72LvddlAa8kU9pelkw</t>
  </si>
  <si>
    <t>VDK37xlSNcEUrQRExLE3o</t>
  </si>
  <si>
    <t>HOP 11 NIET-CONFORME PRODUCTEN</t>
  </si>
  <si>
    <t>Rm2o1gaBaALvlfFEiYrMu1zH3ajr9ldfV66pKaz5uSC</t>
  </si>
  <si>
    <t>5yJSOcTVR8gZAhpSpE27lE</t>
  </si>
  <si>
    <t>1JbTSVCXvD1rsi9FQI4BLX</t>
  </si>
  <si>
    <t>HOP 10 KLACHTEN</t>
  </si>
  <si>
    <t>Rm2o1gaBaALvlfFEiYrMu110oWX79i6mbT4bTqOXnsF</t>
  </si>
  <si>
    <t>1TkJSLMhtf1FXiHyFrmEpa</t>
  </si>
  <si>
    <t>5jzyQhmb27D4nmyslaqw29</t>
  </si>
  <si>
    <t>HOP 12 LABORATORIUMTESTEN</t>
  </si>
  <si>
    <t>Rm2o1gaBaALvlfFEiYrMu4eKy1DGXi4so3zRzyqThnJ</t>
  </si>
  <si>
    <t>5ZmQCZZcuTzxuWKzHPecnl</t>
  </si>
  <si>
    <t>2kuhirjgnGOVNDcaDpOkYM</t>
  </si>
  <si>
    <t>HOP 08 MASSABALANS</t>
  </si>
  <si>
    <t>Rm2o1gaBaALvlfFEiYrMu7ctYNkkwyMaJhUZotDNFjC</t>
  </si>
  <si>
    <t>5f1unFnjf9XRdMc3gNiJtp</t>
  </si>
  <si>
    <t>5J6Wg6hIOJWcbwRBTKjslF</t>
  </si>
  <si>
    <t>HOP 31 GEÏNTEGREERDE BESTRIJDING</t>
  </si>
  <si>
    <t>Rm2o1gaBaALvlfFEiYrMu6jeCGSSXYJzTftXx8cbHUd</t>
  </si>
  <si>
    <t>6AAKJ3LgDpE7IG4YAqQOKs</t>
  </si>
  <si>
    <t>2zKr6OtZT3ieaBkkiQdRnE</t>
  </si>
  <si>
    <t>HOP 27 GENETISCH GEMODIFICEERDE ORGANISMEN</t>
  </si>
  <si>
    <t>Rm2o1gaBaALvlfFEiYrMu6XDlMJZ8YZa4z9YpSWG2pO</t>
  </si>
  <si>
    <t>6mCnaLW9OtV3xpBSYq1P6R</t>
  </si>
  <si>
    <t>BNyveclVEQj4HZroYIsSp</t>
  </si>
  <si>
    <t>HOP 28.02 Grondontsmetting</t>
  </si>
  <si>
    <t>57pN9EDRNJdtiagduP3fZW4tsSAXoTqULXFfkPGQuphj</t>
  </si>
  <si>
    <t>6PGQqtXv2MC5ksCBDotJ6h</t>
  </si>
  <si>
    <t>38FoI2x9MvJMWYmW9A94FP</t>
  </si>
  <si>
    <t>HOP 28 BODEM- EN SUBSTRAATBEHEER</t>
  </si>
  <si>
    <t>5AYuYvAyD5dx1XUm0wkNUh5TvyR0UgB0EOmnMkFaZftX</t>
  </si>
  <si>
    <t>1dG8d76WeQtZj6ZhH7zFvX</t>
  </si>
  <si>
    <t>1GydlnqB5f3ZYrijAhJ8a1</t>
  </si>
  <si>
    <t>HOP 28.01 Bodembeheer en -behoud</t>
  </si>
  <si>
    <t>5y6C5KZtGFA5bRC3q2nOtJ5TvyR0UgB0EOmnMkFaZftX</t>
  </si>
  <si>
    <t>3o4fB4IpD89LcJNP1PcaqR</t>
  </si>
  <si>
    <t>3it1MDZers0ZhAZZAMnlhX</t>
  </si>
  <si>
    <t>HOP 29.04 Nutriëntengehalte</t>
  </si>
  <si>
    <t>WIsqyzB7hUCqXcRGmylZ66DLYBu74pUsP9h2Tk6aE8b</t>
  </si>
  <si>
    <t>4YFwKmf2KWSpX12tY4wUWy</t>
  </si>
  <si>
    <t>6Wkw4wWRDCURPfRLe7FPfh</t>
  </si>
  <si>
    <t>HOP 06 TRACEERBAARHEID</t>
  </si>
  <si>
    <t>3ov8Ci8FQzD3sYIYu2RpnL25ufr7Onk7JPdSt2laMS29</t>
  </si>
  <si>
    <t>6vNkpAgb9tyedueQqK0qUL</t>
  </si>
  <si>
    <t>55PwbCfLEsH487m0LGfq8G</t>
  </si>
  <si>
    <t>HOP 22.03 Natuurlijke ecosystemen en habitats worden niet omgezet in landbouwgebied</t>
  </si>
  <si>
    <t>3ov8Ci8FQzD3sYIYu2RpnL55PwbCfLEsH487m0LGfq8G</t>
  </si>
  <si>
    <t>4ooHdrCZe01RstIqSrV18y</t>
  </si>
  <si>
    <t>3yzXvEhnmn5Jt2gzgNRyxG</t>
  </si>
  <si>
    <t>HOP 22.02 Ecologisch upgraden van niet-productieve locaties</t>
  </si>
  <si>
    <t>38FoI2x9MvJMWYmW9A94FPBNyveclVEQj4HZroYIsSp</t>
  </si>
  <si>
    <t>5u8bHkfqKowCCM9WUABzET</t>
  </si>
  <si>
    <t>5AYuYvAyD5dx1XUm0wkNUh</t>
  </si>
  <si>
    <t>HOP 18 GLOBALG.A.P.-STATUS</t>
  </si>
  <si>
    <t>Rm2o1gaBaALvlfFEiYrMu1YjodcLkPXYuUVJv2kTcFk</t>
  </si>
  <si>
    <t>6hB3MkD70WoxXFovO1Myl1</t>
  </si>
  <si>
    <t>5ct5fM0HqC0lCNZYddSQSP</t>
  </si>
  <si>
    <t>HOP 32.10 Mengen en verwerken</t>
  </si>
  <si>
    <t>WIsqyzB7hUCqXcRGmylZ631MnP6cupxhwzTJCfEX2C0</t>
  </si>
  <si>
    <t>2c0UBVv0ssw8RkT3Qltabw</t>
  </si>
  <si>
    <t>1Lf9FHKch0eiLXJIpNhkap</t>
  </si>
  <si>
    <t>HOP 04 UITBESTEDE ACTIVITEITEN (ONDERAANNEMERS)</t>
  </si>
  <si>
    <t>57pN9EDRNJdtiagduP3fZW5E9apgdIabjK9U9O52kP3v</t>
  </si>
  <si>
    <t>39wDev6h9D8oDsJBEecAWl</t>
  </si>
  <si>
    <t>1E1VhZbj9C7JN1P2MNO7PP</t>
  </si>
  <si>
    <t>HOP 20.03 Persoonlijke beschermingsmiddelen</t>
  </si>
  <si>
    <t>3mzqvFtvshFUd9FG5jPpxS3it1MDZers0ZhAZZAMnlhX</t>
  </si>
  <si>
    <t>Hjdhpd4Y2LuyPWKnGTrmO</t>
  </si>
  <si>
    <t>4xvzsgnTOtRkF4CQ8kI09i</t>
  </si>
  <si>
    <t>HOP 20.01 Risicobeoordeling en training</t>
  </si>
  <si>
    <t>2oNaOXs0DVeMiQZPYCn5r75TvyR0UgB0EOmnMkFaZftX</t>
  </si>
  <si>
    <t>hO2NOQ26gywBTlsxbcq9O</t>
  </si>
  <si>
    <t>49eZzszjuUC0B6uHMRpoza</t>
  </si>
  <si>
    <t>HOP 32.06 Afvoer van overschot van spuitvloeistof</t>
  </si>
  <si>
    <t>538rGD6MQerNMNSCfcYCp75TvyR0UgB0EOmnMkFaZftX</t>
  </si>
  <si>
    <t>3V71ubGcYzgTqb49BoKEWy</t>
  </si>
  <si>
    <t>1dk4ytnQWjHBvg1ln8HjTF</t>
  </si>
  <si>
    <t>HOP 32.05 Verouderde gewasbeschermingsmiddelen</t>
  </si>
  <si>
    <t>1o8mD6EnK5wQwCEJoONfYj5TvyR0UgB0EOmnMkFaZftX</t>
  </si>
  <si>
    <t>58WTVNVDK4Ume50K5PgLp8</t>
  </si>
  <si>
    <t>5XwbzZtEM8lBOyfvXXxdDp</t>
  </si>
  <si>
    <t>HOP 32.08 Toepassing van andere stoffen</t>
  </si>
  <si>
    <t>hQNd2uxITz3h9L5NA0Esq5TvyR0UgB0EOmnMkFaZftX</t>
  </si>
  <si>
    <t>3xlZz6JmRE4HFuwrRO1r2S</t>
  </si>
  <si>
    <t>50xAgBpMLFLITAgXsZZZlg</t>
  </si>
  <si>
    <t>HOP 32.01 Beheer van gewasbeschermingsmiddelen</t>
  </si>
  <si>
    <t>7M8kd0W9wjpA8V5QSHHaVd5TvyR0UgB0EOmnMkFaZftX</t>
  </si>
  <si>
    <t>3i65Y6w8pawwjTCuz8gb8</t>
  </si>
  <si>
    <t>3QFwSW2yUZI11qFYS6goaH</t>
  </si>
  <si>
    <t>HOP 29.02 Opslag</t>
  </si>
  <si>
    <t>6fz1ZcgpxCeEz3mRGrevNc5TvyR0UgB0EOmnMkFaZftX</t>
  </si>
  <si>
    <t>5ezBOW4OM7h3xswjobcn8m</t>
  </si>
  <si>
    <t>FO 04.02 Grondontsmetting</t>
  </si>
  <si>
    <t>seSMMRr8dVZQE1tIIM2oM5TvyR0UgB0EOmnMkFaZftX</t>
  </si>
  <si>
    <t>7mTvLK77vxTlPW7BXvRIOf</t>
  </si>
  <si>
    <t>FO 04 BODEM, PLANTENVOEDING EN MESTSTOFFEN</t>
  </si>
  <si>
    <t>19R27icHjrePmOqhbMVB4F5TvyR0UgB0EOmnMkFaZftX</t>
  </si>
  <si>
    <t>2pHZJgTGPA84Xwpm4WJaxJ</t>
  </si>
  <si>
    <t>FO 09 AFVALBEHEER</t>
  </si>
  <si>
    <t>bxrVXJ4xWVl7PtHasGENb5TvyR0UgB0EOmnMkFaZftX</t>
  </si>
  <si>
    <t>2tePLGGbiJv3jtJZF5CIfx</t>
  </si>
  <si>
    <t>FO 01.01 Locatiegeschiedenis</t>
  </si>
  <si>
    <t>7w9H6anypUchjmMOZrr9fi5TvyR0UgB0EOmnMkFaZftX</t>
  </si>
  <si>
    <t>5nrqZ7t89mfk2UA6vzgGcN</t>
  </si>
  <si>
    <t xml:space="preserve">FO 01 BEHEER </t>
  </si>
  <si>
    <t>3Ff44zJMwGkTtn6xQrauV05TvyR0UgB0EOmnMkFaZftX</t>
  </si>
  <si>
    <t>5t5wsyqtNc24tecbhYhTvh</t>
  </si>
  <si>
    <t>FO 03.01 Vermeerderingsmateriaal</t>
  </si>
  <si>
    <t>LIlGAXC7dgnKPjxv0CHy95TvyR0UgB0EOmnMkFaZftX</t>
  </si>
  <si>
    <t>5LfsN14hZxjJrC1qVhlfHB</t>
  </si>
  <si>
    <t>FO 03 PLANTENVERMEERDERINGSMATERIAAL</t>
  </si>
  <si>
    <t>3J24Glrer1437lwsauUMDz5TvyR0UgB0EOmnMkFaZftX</t>
  </si>
  <si>
    <t>hcFw5wMLFaiExYWIuW3HR</t>
  </si>
  <si>
    <t>FO 02.05 Gebruik van het logo</t>
  </si>
  <si>
    <t>3REBipJjMBilm8fOUb7AAk5TvyR0UgB0EOmnMkFaZftX</t>
  </si>
  <si>
    <t>6ove6rRf30wOh0RFzdNX5o</t>
  </si>
  <si>
    <t>FO 02 TRACEERBAARHEID</t>
  </si>
  <si>
    <t>5QcqRKjyugITtX9F5mWxJx5TvyR0UgB0EOmnMkFaZftX</t>
  </si>
  <si>
    <t>3Ev1KFMhyrnTFo21odXMFb</t>
  </si>
  <si>
    <t>FO 07.06 Lege fusten van gewasbeschermingsmiddelen</t>
  </si>
  <si>
    <t>1NXB83vWchkgtYCMUnCsww4vucxRo0LZSSTw9GJs9K5C</t>
  </si>
  <si>
    <t>2r0PKamibVjT154Mt6ZyZr</t>
  </si>
  <si>
    <t>FO 07 GEWASBESCHERMINGSMIDDELEN</t>
  </si>
  <si>
    <t>1NXB83vWchkgtYCMUnCsww3xDgKt7CA6fhZm7YTtTFG0</t>
  </si>
  <si>
    <t>5FrsC2nPPjN1tPrqF38xnE</t>
  </si>
  <si>
    <t>FO 07.03 Afvoer van overschot van spuitvloeistof</t>
  </si>
  <si>
    <t>1NXB83vWchkgtYCMUnCswwppb9y4rPwbUUBCj5QAkxS</t>
  </si>
  <si>
    <t>59FpkfZMxeZJmF6taxFjwS</t>
  </si>
  <si>
    <t>FO 07.09 Apparatuur</t>
  </si>
  <si>
    <t>1NXB83vWchkgtYCMUnCsww67jQXmb714JA7JO68yT9WJ</t>
  </si>
  <si>
    <t>4X9BF4KV3KpGvjFEy9t02S</t>
  </si>
  <si>
    <t>FO 07.05 Het verwerken met gewasbeschermingsmiddelen</t>
  </si>
  <si>
    <t>1NXB83vWchkgtYCMUnCsww6vMdfJ8gSRxB94Qur9PIUJ</t>
  </si>
  <si>
    <t>2aIuef5OdB7kGvevIlVid9</t>
  </si>
  <si>
    <t>FO 13 WELZIJN VAN MEDEWERKERS</t>
  </si>
  <si>
    <t>1NXB83vWchkgtYCMUnCsww65YhqSh0effwCLgSU5PKWi</t>
  </si>
  <si>
    <t>qZvs4TjomzUExYXBkpMKW</t>
  </si>
  <si>
    <t xml:space="preserve">FO 10 BIODIVERSITEIT
</t>
  </si>
  <si>
    <t>3teX4BYt2AW8sJqpMJrRZD5TvyR0UgB0EOmnMkFaZftX</t>
  </si>
  <si>
    <t>5T3UvZaLT1LryLjS4jgcrV</t>
  </si>
  <si>
    <t xml:space="preserve">FO 11 ENERGIE-EFFICIËNTIE </t>
  </si>
  <si>
    <t>3teX4BYt2AW8sJqpMJrRZD6gNXFot9bj2qIYf6UMlESC</t>
  </si>
  <si>
    <t>67Rg4LUUS8mYWayFKFeccw</t>
  </si>
  <si>
    <t xml:space="preserve">FO 04.01 Bodembehoud
</t>
  </si>
  <si>
    <t>Een goed bodembeheer verzekert vruchtbaarheid op lange termijn, bevordert de productie en draagt bij aan de opbrengst. Niet van toepassing in het geval van gewassen die niet rechtstreeks in de grond worden geteeld (hydrocultuur of potplanten).</t>
  </si>
  <si>
    <t>3teX4BYt2AW8sJqpMJrRZD1BZRMD4dae6RuHe1e220IE</t>
  </si>
  <si>
    <t>6LU9T2x3GUeO9PkWkr9LvE</t>
  </si>
  <si>
    <t>FO 07.04 Opslag van gewasbeschermingsmiddelen en producten voor naoogstbehandeling</t>
  </si>
  <si>
    <t>iX5cwfCbucoiOoSsaucW15TvyR0UgB0EOmnMkFaZftX</t>
  </si>
  <si>
    <t>40IDuslcek7Wi4kOcQqOH5</t>
  </si>
  <si>
    <t>FO 04.05 Nutriëntengehalte</t>
  </si>
  <si>
    <t>iX5cwfCbucoiOoSsaucW14cLbnSmkp5Cb5himLWnflc</t>
  </si>
  <si>
    <t>3HiLPY3tc1HNXh1gmlfFbz</t>
  </si>
  <si>
    <t>FO 02.02 Parallel eigendom</t>
  </si>
  <si>
    <t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t>
  </si>
  <si>
    <t>iX5cwfCbucoiOoSsaucW16cqHYchodcu4mfags7nEfI</t>
  </si>
  <si>
    <t>vn5z8mrMlS4ioHBCD4AeP</t>
  </si>
  <si>
    <t>FO 03.03 Genetisch gemodificeerde organismen</t>
  </si>
  <si>
    <t>1sjYNSfPgvLzeUoltfbbdl5TvyR0UgB0EOmnMkFaZftX</t>
  </si>
  <si>
    <t>40x6bn3DPLMkitJJ1rHzLG</t>
  </si>
  <si>
    <t>FO 04.03 Substraten</t>
  </si>
  <si>
    <t>4riK5U0xPiGEWHpHRmn4Nr5TvyR0UgB0EOmnMkFaZftX</t>
  </si>
  <si>
    <t>2o53cxprZfNYjtrRLARqPe</t>
  </si>
  <si>
    <t>FO 06 GEÏNTEGREERDE BESTRIJDING</t>
  </si>
  <si>
    <t>4riK5U0xPiGEWHpHRmn4Nr3DacSTY4JYjnci5zdyhJco</t>
  </si>
  <si>
    <t>6D7XlpsfOTAtAS415druSY</t>
  </si>
  <si>
    <t>FO 01.05 Eisen van de klant</t>
  </si>
  <si>
    <t>4riK5U0xPiGEWHpHRmn4Nr5H57GE3E0oeJiTQUwzLR4e</t>
  </si>
  <si>
    <t>78vweBqIAPgNjyuDvL5tQW</t>
  </si>
  <si>
    <t>FO 01.03 Interne documentatie</t>
  </si>
  <si>
    <t>4riK5U0xPiGEWHpHRmn4NrTNECOkMrplT0VST5e7LlI</t>
  </si>
  <si>
    <t>6axYXAy7Yu1eJic25oc7jd</t>
  </si>
  <si>
    <t>FO 05.02 Bepalen waterbehoefte</t>
  </si>
  <si>
    <t>5ZsnePvk5YgFXWZV6SeLdd5TvyR0UgB0EOmnMkFaZftX</t>
  </si>
  <si>
    <t>5Q3aemgYbztipmapDUzbAq</t>
  </si>
  <si>
    <t>FO 05 WATERBEHEER</t>
  </si>
  <si>
    <t>7ue3ZV8NziRZnY4dzUsISX5TvyR0UgB0EOmnMkFaZftX</t>
  </si>
  <si>
    <t>5mIblZRyfNdC1gOQNXaVhW</t>
  </si>
  <si>
    <t>FO 05.03 Gegevensregistratie</t>
  </si>
  <si>
    <t>35yeNtmczlcF0LL6aw5z155TvyR0UgB0EOmnMkFaZftX</t>
  </si>
  <si>
    <t>2I3a6saOrNcDjLiwnbyc1J</t>
  </si>
  <si>
    <t>FO 05.04 Waterkwaliteit</t>
  </si>
  <si>
    <t>6ODApAejiQtNrOwOQO5Tai5TvyR0UgB0EOmnMkFaZftX</t>
  </si>
  <si>
    <t>65eMYjfTV3cmvpL1heqaBJ</t>
  </si>
  <si>
    <t>FO 01.06 Klachten</t>
  </si>
  <si>
    <t>22fWhXIF7ToLyYWekldl825TvyR0UgB0EOmnMkFaZftX</t>
  </si>
  <si>
    <t>7KTNT5W2dnohnL5waZkYY2</t>
  </si>
  <si>
    <t>FO 01.08 Recallprocedure</t>
  </si>
  <si>
    <t>6r5HimlyZ0M2nrD6K2tkEv2rWrYhbbVlHZkKXd3fJaOG</t>
  </si>
  <si>
    <t>Oe1ablyCFkYTPh0hD5hws</t>
  </si>
  <si>
    <t>FO 01.07 Niet-conforme producten</t>
  </si>
  <si>
    <t>6r5HimlyZ0M2nrD6K2tkEv4LkoX8uL7IKysZNtMA9ACA</t>
  </si>
  <si>
    <t>6l8T1OwYI1xOmNZdJ6Oe4e</t>
  </si>
  <si>
    <t xml:space="preserve">FO 05.01 Waterbronnen
</t>
  </si>
  <si>
    <t>6r5HimlyZ0M2nrD6K2tkEv68QqPVS7uQ4h17EehtW3dB</t>
  </si>
  <si>
    <t>D1P1Goj92jYoNU4WguRQW</t>
  </si>
  <si>
    <t>FO 02.03 Massabalans</t>
  </si>
  <si>
    <t>4C2gsJHZv4iinAHFdFqzqK1VqzFhqArY3cojASXB90xU</t>
  </si>
  <si>
    <t>3AUALHBmd06oM88tMS9jZe</t>
  </si>
  <si>
    <t>FO 04.04 Nutriëntenbehoefte</t>
  </si>
  <si>
    <t>4C2gsJHZv4iinAHFdFqzqK5YUhVcJlBJEi7I8LspLadi</t>
  </si>
  <si>
    <t>5EvAdfrPlA0NW2KYET1Ogy</t>
  </si>
  <si>
    <t>FO 02.01 Traceerbaarheid</t>
  </si>
  <si>
    <t>4C2gsJHZv4iinAHFdFqzqK6tORAFbgXTHTA03U5KBq2e</t>
  </si>
  <si>
    <t>794ci54zUVeeTyCkKxaIDB</t>
  </si>
  <si>
    <t>FO 02.04 GLOBALG.A.P.-status</t>
  </si>
  <si>
    <t>4C2gsJHZv4iinAHFdFqzqK4hGEPqL5l7s3DOLYKtvmbC</t>
  </si>
  <si>
    <t>1q2hGGDrL7xPbQ1LvXpV26</t>
  </si>
  <si>
    <t>FO 01.02 Uitbestede activiteiten</t>
  </si>
  <si>
    <t>4C2gsJHZv4iinAHFdFqzqK3wx6HUisx5HDpRwFvCTwWN</t>
  </si>
  <si>
    <t>3T9Lafr1Dn5eaj06Z1a1Bn</t>
  </si>
  <si>
    <t>FO 07.01 Keuze van gewasbeschermingsmiddelen</t>
  </si>
  <si>
    <t>4C2gsJHZv4iinAHFdFqzqK3uom9p3qca6ax7AaTTK2QT</t>
  </si>
  <si>
    <t>qp2SWgp44Toj1oTs4KmKI</t>
  </si>
  <si>
    <t>FO 04.07 Opslag van meststoffen en biostimulanten</t>
  </si>
  <si>
    <t>4C2gsJHZv4iinAHFdFqzqK1wFLkLpapYX6o9clnCsMpf</t>
  </si>
  <si>
    <t>79dQtq6ga2pL5svjyI9vwJ</t>
  </si>
  <si>
    <t xml:space="preserve">FO 07.07 Verouderde gewasbeschermingsmiddelen </t>
  </si>
  <si>
    <t>4C2gsJHZv4iinAHFdFqzqK5aNPbKKRWAA60MBjo0xV4c</t>
  </si>
  <si>
    <t>sRjWGUiOhcqw76XsR8gAI</t>
  </si>
  <si>
    <t>FO 01.04 Training en toewijzing van verantwoordelijkheden</t>
  </si>
  <si>
    <t>4C2gsJHZv4iinAHFdFqzqK2Uopg36JNeaciZYcYszEzl</t>
  </si>
  <si>
    <t>01tN17HCTCOfRqB0HpKw6Y</t>
  </si>
  <si>
    <t xml:space="preserve">FO 07.08 Toepassing van andere stoffen </t>
  </si>
  <si>
    <t>6wlTC8ogftkq4iCmKwM5w91QBze7NaIYiHw7VdVlbt4H</t>
  </si>
  <si>
    <t>1KTkWDhfrJeGjNaGLlu9N0</t>
  </si>
  <si>
    <t xml:space="preserve">FO 07.02 Toepassingsregistraties </t>
  </si>
  <si>
    <t>6wlTC8ogftkq4iCmKwM5w962pcFPkt77OZum9a77v4Bc</t>
  </si>
  <si>
    <t>5xEVaZMRr4rPr0X5emTIed</t>
  </si>
  <si>
    <t>FO 04.06 Toepassingsregistraties</t>
  </si>
  <si>
    <t>6wlTC8ogftkq4iCmKwM5w95WJHGPTTWb7MtMDRBmMa6c</t>
  </si>
  <si>
    <t>37fXovEh91vOo3rWoXQeeB</t>
  </si>
  <si>
    <t xml:space="preserve">FO 03.04 Overgangsperiode </t>
  </si>
  <si>
    <t>6wlTC8ogftkq4iCmKwM5w9198tyEsFhpRSGa7ciBtswI</t>
  </si>
  <si>
    <t>2hLNcKAKs5NIk2b92G5cU2</t>
  </si>
  <si>
    <t>FO 03.02 Chemische behandelingen en coatings</t>
  </si>
  <si>
    <t>6wlTC8ogftkq4iCmKwM5w9zq9mC4X4axaBhi2FBiFDN</t>
  </si>
  <si>
    <t>5KtGpFDOZJqtfY2fIRqZm8</t>
  </si>
  <si>
    <t>FO 08.02 Naoogstbehandelingen</t>
  </si>
  <si>
    <t>6wlTC8ogftkq4iCmKwM5w910c0y7GWMTWtoirCquzgD2</t>
  </si>
  <si>
    <t>SEQt0LTaINvR7ShWuB8sk</t>
  </si>
  <si>
    <t>FO 08 NAOOGST</t>
  </si>
  <si>
    <t>awxbzDqiAc5w5F9Xaavfk5TvyR0UgB0EOmnMkFaZftX</t>
  </si>
  <si>
    <t>6ppjGKAbGM5VIqSujIYrHY</t>
  </si>
  <si>
    <t>FO 12.01 Gezondheid en veiligheid van medewerkers</t>
  </si>
  <si>
    <t>7DAWrJ4FEll4vr7SY3agoa5TvyR0UgB0EOmnMkFaZftX</t>
  </si>
  <si>
    <t>23ZO57D7EyypjkkiWSWNQk</t>
  </si>
  <si>
    <t>FO 12 GEZONDHEID EN VEILIGHEID VAN MEDEWERKERS</t>
  </si>
  <si>
    <t>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t>
  </si>
  <si>
    <t>Ttg0N6A2FwKCNo4IteaLK5TvyR0UgB0EOmnMkFaZftX</t>
  </si>
  <si>
    <t>4DXJBMYXEpyZXy4TyT4YQR</t>
  </si>
  <si>
    <t>FO 12.02 Gevaren en eerstehulpverlening</t>
  </si>
  <si>
    <t>1w2d3I6CuKthFEEDJPAfK25TvyR0UgB0EOmnMkFaZftX</t>
  </si>
  <si>
    <t>4QXLZknWQnGgnf1s2Squ4p</t>
  </si>
  <si>
    <t>FO 08.01 Kwaliteit van naoogstwater</t>
  </si>
  <si>
    <t>2B20jqk2goXcNqV2HX9qhe5TvyR0UgB0EOmnMkFaZftX</t>
  </si>
  <si>
    <t>4IFbSwjHov4J6TAVK47Q5l</t>
  </si>
  <si>
    <t>FO 12.03 Persoonlijke beschermingsmiddelen</t>
  </si>
  <si>
    <t>MyNM2sLtxWP06FudRhDir5TvyR0UgB0EOmnMkFaZftX</t>
  </si>
  <si>
    <t>3TZ8Abr9rBhG4b2REuJghw</t>
  </si>
  <si>
    <t>6NkzRvY2LtIEq9u93VYbsg</t>
  </si>
  <si>
    <t>7EkiTjscQQ9YBuIWe6RZFk5TvyR0UgB0EOmnMkFaZftX</t>
  </si>
  <si>
    <t>6Zw0pPyeSgJ417YfAqafgC</t>
  </si>
  <si>
    <t>2PY4EEd6KbBqNYrQrNPBD4</t>
  </si>
  <si>
    <t>78lhTFJm2kvuowgAOftnD05TvyR0UgB0EOmnMkFaZftX</t>
  </si>
  <si>
    <t>3HkHCaJAY8U3Pyyr510VNm</t>
  </si>
  <si>
    <t>4Igs0TcvRtcZaLqERpBzyw</t>
  </si>
  <si>
    <t>6NkzRvY2LtIEq9u93VYbsg5TvyR0UgB0EOmnMkFaZftX</t>
  </si>
  <si>
    <t>5uCJ7ub4A2ZDh3r7ebhDDD</t>
  </si>
  <si>
    <t>2B20jqk2goXcNqV2HX9qhe</t>
  </si>
  <si>
    <t>4G6L5rXAv5opyJXaaJSspR2VMR7eFBhsXQA1k8IjqWQx</t>
  </si>
  <si>
    <t>3dbFdi5Qo6RlC4NEidRfe2</t>
  </si>
  <si>
    <t>Ttg0N6A2FwKCNo4IteaLK</t>
  </si>
  <si>
    <t>2jUiyLvMOWJh04zKpLzls87mYXogZyldja1l4zH5Wvh4</t>
  </si>
  <si>
    <t>4tcqaKxItd2UudJKkhirlw</t>
  </si>
  <si>
    <t>6GF3xiweshSSrjhesMZt6f</t>
  </si>
  <si>
    <t>2jUiyLvMOWJh04zKpLzls84JDwCyBH1ImTjbVhIZvTq3</t>
  </si>
  <si>
    <t>f1ADyJdTgZckMF873LBtG</t>
  </si>
  <si>
    <t>awxbzDqiAc5w5F9Xaavfk</t>
  </si>
  <si>
    <t>4G6L5rXAv5opyJXaaJSspR24wmFn53ZJndoxOd1EgcHe</t>
  </si>
  <si>
    <t>7d1h0m9pz35YRdo6SUeCBJ</t>
  </si>
  <si>
    <t>QZfIR1aSAjL2YcUqo376X</t>
  </si>
  <si>
    <t>2rOCEOZ7FKjNjNArXiLHzT5S5Axhf3c7R5yra1GF3lz</t>
  </si>
  <si>
    <t>6HdXV2n4nPxqhZZHqKk1IB</t>
  </si>
  <si>
    <t>7BbYPU8D5VjuX50wR037bc</t>
  </si>
  <si>
    <t>2rOCEOZ7FKjNjNArXiLHzT2nHnjQBzxk2jzqTlOcVbMi</t>
  </si>
  <si>
    <t>1GylsZuzswRyx3gGY1kRVP</t>
  </si>
  <si>
    <t>3htAhHdPv9OtsLHNNhtZxH</t>
  </si>
  <si>
    <t>3htAhHdPv9OtsLHNNhtZxHKwyucNsg6nzI6rjENLt3d</t>
  </si>
  <si>
    <t>4fZ94v0D7Q3k5nMpXDQ1gU</t>
  </si>
  <si>
    <t>6udigXdkpe8Lswjod4NBOa</t>
  </si>
  <si>
    <t>6GF3xiweshSSrjhesMZt6f5TvyR0UgB0EOmnMkFaZftX</t>
  </si>
  <si>
    <t>5cdB0Hk0HWWPoe36r10cTG</t>
  </si>
  <si>
    <t>11ZC60E3YAtAUx5wNuuXwj</t>
  </si>
  <si>
    <t>2PY4EEd6KbBqNYrQrNPBD45TvyR0UgB0EOmnMkFaZftX</t>
  </si>
  <si>
    <t>39Hes98vGzeLAvKkKTawVO</t>
  </si>
  <si>
    <t>2rOCEOZ7FKjNjNArXiLHzT</t>
  </si>
  <si>
    <t>2jUiyLvMOWJh04zKpLzls84owgIkC6nXLa7lsm0MrLOO</t>
  </si>
  <si>
    <t>2nIFvbGDtVjetX4bSd1ieY</t>
  </si>
  <si>
    <t>4WvVgaj0DmqytcECbsfj85</t>
  </si>
  <si>
    <t>2jUiyLvMOWJh04zKpLzls857CpNqy9lJZPIEGl3cpn84</t>
  </si>
  <si>
    <t>3C1zcoZhmW10RikKo66Omx</t>
  </si>
  <si>
    <t>6inH5pgUJeX8hyB3EYnjvL</t>
  </si>
  <si>
    <t>2jUiyLvMOWJh04zKpLzls823vkcq3eLNCd3go9Rkaald</t>
  </si>
  <si>
    <t>1iv5WR7BCTAyGuWtCRpan4</t>
  </si>
  <si>
    <t>2VMR7eFBhsXQA1k8IjqWQx</t>
  </si>
  <si>
    <t>3jqGVv62GBsd8KJSjIWQ7X55ckAD4CZWQhWLcwQj76KJ</t>
  </si>
  <si>
    <t>7t9IyYzQxOwCX1utYaZDrZ</t>
  </si>
  <si>
    <t>4G6L5rXAv5opyJXaaJSspR</t>
  </si>
  <si>
    <t>3jqGVv62GBsd8KJSjIWQ7X5SgdbGCqfnJhgVdCZaO52C</t>
  </si>
  <si>
    <t>5zXPfhwhAd1IOsIeHeU5CM</t>
  </si>
  <si>
    <t>5mdYYXLIFyNI492xPC4Wrk</t>
  </si>
  <si>
    <t>2rOCEOZ7FKjNjNArXiLHzT2GgfGeHb0isCXFe3cDafB8</t>
  </si>
  <si>
    <t>3XeWo0HK2q2LIAWuiLq81E</t>
  </si>
  <si>
    <t>4Zl4dLXiCmXFVqnsslPb0x</t>
  </si>
  <si>
    <t>2rOCEOZ7FKjNjNArXiLHzT2z9eo0DDlV0YPSYz2O8J7r</t>
  </si>
  <si>
    <t>5DRnU7mjS8VCI7Ap2v73CO</t>
  </si>
  <si>
    <t>4pvzWZLf4r0AsvpuWuoYAC</t>
  </si>
  <si>
    <t>2rOCEOZ7FKjNjNArXiLHzT3Zzd9zsLAfuVfEUUYQV7Pd</t>
  </si>
  <si>
    <t>GPN1iO2ZupplHeWuJnm7J</t>
  </si>
  <si>
    <t>24wmFn53ZJndoxOd1EgcHe</t>
  </si>
  <si>
    <t>2rOCEOZ7FKjNjNArXiLHzT11ZC60E3YAtAUx5wNuuXwj</t>
  </si>
  <si>
    <t>6boq5twCHOdIrNojlxuFjG</t>
  </si>
  <si>
    <t>KwyucNsg6nzI6rjENLt3d</t>
  </si>
  <si>
    <t>3WOTX6z9yCADtqy7fUTDJn5TvyR0UgB0EOmnMkFaZftX</t>
  </si>
  <si>
    <t>VoonZx94STGuLmJNzGHQX</t>
  </si>
  <si>
    <t>KWseLrLUhPeorCfNWn5jf</t>
  </si>
  <si>
    <t>5HjMxha5zh3JmCKzoQNaGT5TvyR0UgB0EOmnMkFaZftX</t>
  </si>
  <si>
    <t>4rPb6aRnjT1RlOidzZW8NT</t>
  </si>
  <si>
    <t>6cVkk3FsKVyXw3Axz1X0EJ</t>
  </si>
  <si>
    <t>6cVkk3FsKVyXw3Axz1X0EJKWseLrLUhPeorCfNWn5jf</t>
  </si>
  <si>
    <t>1Gmj3oSGRRz2wF43jglNiZ</t>
  </si>
  <si>
    <t>5S5Axhf3c7R5yra1GF3lz</t>
  </si>
  <si>
    <t>6cVkk3FsKVyXw3Axz1X0EJ55afRttVG4dVUXKLoNoQoe</t>
  </si>
  <si>
    <t>3U9ZVLZyebAQYRVksg1MLP</t>
  </si>
  <si>
    <t>4owgIkC6nXLa7lsm0MrLOO</t>
  </si>
  <si>
    <t>6cVkk3FsKVyXw3Axz1X0EJ6tiYYI8mKlvSXw5jfqgMdE</t>
  </si>
  <si>
    <t>6DK33hs49O0mVODM44PumI</t>
  </si>
  <si>
    <t>2jUiyLvMOWJh04zKpLzls8</t>
  </si>
  <si>
    <t>4G6L5rXAv5opyJXaaJSspR5mdYYXLIFyNI492xPC4Wrk</t>
  </si>
  <si>
    <t>MfbZ6xSbvl0LIQHCG3HAH</t>
  </si>
  <si>
    <t>2z9eo0DDlV0YPSYz2O8J7r</t>
  </si>
  <si>
    <t>4pvzWZLf4r0AsvpuWuoYAC6eaxQshM5yuY2WLlQ8amUS</t>
  </si>
  <si>
    <t>2D3gR7aaHx6tnYQQuF1lXz</t>
  </si>
  <si>
    <t>3Zzd9zsLAfuVfEUUYQV7Pd</t>
  </si>
  <si>
    <t>4pvzWZLf4r0AsvpuWuoYAC6moTS0uCjB77ymqMRrEaKu</t>
  </si>
  <si>
    <t>476rC4cdc9j8oss1h3sXXS</t>
  </si>
  <si>
    <t>2GgfGeHb0isCXFe3cDafB8</t>
  </si>
  <si>
    <t>4pvzWZLf4r0AsvpuWuoYAC1V7OJsLngbMIMF5cpB2lgv</t>
  </si>
  <si>
    <t>3dK0wdZnclzgLIOpYhYOUM</t>
  </si>
  <si>
    <t>5SgdbGCqfnJhgVdCZaO52C</t>
  </si>
  <si>
    <t>4pvzWZLf4r0AsvpuWuoYAC69tkf9xTq4aAYbrRMthWNF</t>
  </si>
  <si>
    <t>304WayBeH0VzrDds0V9TK0</t>
  </si>
  <si>
    <t>3jqGVv62GBsd8KJSjIWQ7X</t>
  </si>
  <si>
    <t>4pvzWZLf4r0AsvpuWuoYAC32bnxD3iuIFgJa6SxSTZZE</t>
  </si>
  <si>
    <t>60YTqCQn7FH9usxqAQOiqL</t>
  </si>
  <si>
    <t>55ckAD4CZWQhWLcwQj76KJ</t>
  </si>
  <si>
    <t>4pvzWZLf4r0AsvpuWuoYAC65SiBmR9xE6MmZIJH2OMh8</t>
  </si>
  <si>
    <t>3voJYmeY4m9jVUrQOPEIep</t>
  </si>
  <si>
    <t>6eaxQshM5yuY2WLlQ8amUS</t>
  </si>
  <si>
    <t>4pvzWZLf4r0AsvpuWuoYAC4Zl4dLXiCmXFVqnsslPb0x</t>
  </si>
  <si>
    <t>vjS57MJ5nsSkYmlRxSwbF</t>
  </si>
  <si>
    <t>6tiYYI8mKlvSXw5jfqgMdE</t>
  </si>
  <si>
    <t>4pvzWZLf4r0AsvpuWuoYAC12xtoMmsI7QQenkWEVMZAu</t>
  </si>
  <si>
    <t>6Nj4cfV6ylPpCa0EI9BKKW</t>
  </si>
  <si>
    <t>55afRttVG4dVUXKLoNoQoe</t>
  </si>
  <si>
    <t>4pvzWZLf4r0AsvpuWuoYAC3bnauhR2XKWnnmjxnrNJeQ</t>
  </si>
  <si>
    <t>1JbLaD4cXHUBhzd0XaNL3n</t>
  </si>
  <si>
    <t>6moTS0uCjB77ymqMRrEaKu</t>
  </si>
  <si>
    <t>4Igs0TcvRtcZaLqERpBzyw5TvyR0UgB0EOmnMkFaZftX</t>
  </si>
  <si>
    <t>59QewLUkUiVzPdGlfgu21o</t>
  </si>
  <si>
    <t>1V7OJsLngbMIMF5cpB2lgv</t>
  </si>
  <si>
    <t>6inH5pgUJeX8hyB3EYnjvL3vLjIvLzmFDnyHGwp4sKjy</t>
  </si>
  <si>
    <t>2IpBpucJX7pJDK7yar4Pdz</t>
  </si>
  <si>
    <t>65SiBmR9xE6MmZIJH2OMh8</t>
  </si>
  <si>
    <t>6inH5pgUJeX8hyB3EYnjvL2lcjWDd2pC4Mxvjx89tTP3</t>
  </si>
  <si>
    <t>4b75QxZajdtzw35yuJYzax</t>
  </si>
  <si>
    <t>32bnxD3iuIFgJa6SxSTZZE</t>
  </si>
  <si>
    <t>6inH5pgUJeX8hyB3EYnjvL4WvVgaj0DmqytcECbsfj85</t>
  </si>
  <si>
    <t>LBOB0pVTmEHC3zp2yT9uB</t>
  </si>
  <si>
    <t>69tkf9xTq4aAYbrRMthWNF</t>
  </si>
  <si>
    <t>1YbYgCwF5emApZVepFq1X175ZhDFwSi67hTEERmDGpdT</t>
  </si>
  <si>
    <t>2fxuNtMikwq4pGJPm9UHmp</t>
  </si>
  <si>
    <t>12xtoMmsI7QQenkWEVMZAu</t>
  </si>
  <si>
    <t>1YbYgCwF5emApZVepFq1X12fdp0291AK18VPCACdP0xw</t>
  </si>
  <si>
    <t>2jMIlVn1YjTp2J7QpgwC0e</t>
  </si>
  <si>
    <t>3bnauhR2XKWnnmjxnrNJeQ</t>
  </si>
  <si>
    <t>61TDaidZRAGqCBPGs8ha8G5TX5THcQM5Np1uQ5ItrWLM</t>
  </si>
  <si>
    <t>iRZqmNFK3RvDpleWESvWD</t>
  </si>
  <si>
    <t>3vLjIvLzmFDnyHGwp4sKjy</t>
  </si>
  <si>
    <t>61TDaidZRAGqCBPGs8ha8G1aV0zFwSp9AmvxxfeGq2eA</t>
  </si>
  <si>
    <t>ULRbRAkZftwkpBniFH1e3</t>
  </si>
  <si>
    <t>2lcjWDd2pC4Mxvjx89tTP3</t>
  </si>
  <si>
    <t>61TDaidZRAGqCBPGs8ha8G6gb3L0lEZN6wO8WjVRr7lV</t>
  </si>
  <si>
    <t>2Oh375nnYEbnQDw1A6DTeg</t>
  </si>
  <si>
    <t>5HjMxha5zh3JmCKzoQNaGT</t>
  </si>
  <si>
    <t>12V2s4FpWw8zBFdb1VY42AxbaIyuRHw74GoMT8PbnKx</t>
  </si>
  <si>
    <t>3oVFuQiVBK4m7nEKjxabKy</t>
  </si>
  <si>
    <t>78lhTFJm2kvuowgAOftnD0</t>
  </si>
  <si>
    <t>12V2s4FpWw8zBFdb1VY42A1oGNflTpAerQDWPIkzL1jE</t>
  </si>
  <si>
    <t>3R09p8j9SBPrd2ZkAKqqPy</t>
  </si>
  <si>
    <t>MyNM2sLtxWP06FudRhDir</t>
  </si>
  <si>
    <t>fpZn5YAfrwOfpIHt5wBr75TvyR0UgB0EOmnMkFaZftX</t>
  </si>
  <si>
    <t>WVkyFPGsvsPsC7Lz3bNRP</t>
  </si>
  <si>
    <t>fpZn5YAfrwOfpIHt5wBr7</t>
  </si>
  <si>
    <t>QZfIR1aSAjL2YcUqo376X5TvyR0UgB0EOmnMkFaZftX</t>
  </si>
  <si>
    <t>fICsjkYrHVr87NAeTjI92</t>
  </si>
  <si>
    <t>7EkiTjscQQ9YBuIWe6RZFk</t>
  </si>
  <si>
    <t>3htAhHdPv9OtsLHNNhtZxH7BbYPU8D5VjuX50wR037bc</t>
  </si>
  <si>
    <t>3wjtllhf2EZ05k7ry5E364</t>
  </si>
  <si>
    <t>1w2d3I6CuKthFEEDJPAfK2</t>
  </si>
  <si>
    <t>3htAhHdPv9OtsLHNNhtZxH6udigXdkpe8Lswjod4NBOa</t>
  </si>
  <si>
    <t>2lIJrvbtPcVuY8RZkfCGAZ</t>
  </si>
  <si>
    <t>3WOTX6z9yCADtqy7fUTDJn</t>
  </si>
  <si>
    <t>3jqGVv62GBsd8KJSjIWQ7Xmo9Uog2nl7PhTPO5LbeWt</t>
  </si>
  <si>
    <t>54b9jNn5l6JshlbKMcZkvo</t>
  </si>
  <si>
    <t>7DAWrJ4FEll4vr7SY3agoa</t>
  </si>
  <si>
    <t>3jqGVv62GBsd8KJSjIWQ7X2DBDLKNCCHjgeVp2fH2kz4</t>
  </si>
  <si>
    <t>3CUgz7Cjbz3lVegK48kdwN</t>
  </si>
  <si>
    <t>7mYXogZyldja1l4zH5Wvh4</t>
  </si>
  <si>
    <t>1kzI7hCCMY4wQOFQmIPOPD5TvyR0UgB0EOmnMkFaZftX</t>
  </si>
  <si>
    <t>101TCDdkyoiKx59uYCCXGd</t>
  </si>
  <si>
    <t>4JDwCyBH1ImTjbVhIZvTq3</t>
  </si>
  <si>
    <t>5OZ3Oy0MVM5jXao9ZvAlrA5TvyR0UgB0EOmnMkFaZftX</t>
  </si>
  <si>
    <t>vmjGfCIFJSM7cQD7NFV80</t>
  </si>
  <si>
    <t>1QBze7NaIYiHw7VdVlbt4H</t>
  </si>
  <si>
    <t>4ZGW9ZWBwWewpL1DYzfgyb5TvyR0UgB0EOmnMkFaZftX</t>
  </si>
  <si>
    <t>4CJaPlJ48CsnwJPpOBaOcW</t>
  </si>
  <si>
    <t>6wlTC8ogftkq4iCmKwM5w9</t>
  </si>
  <si>
    <t>4gUkP5eS8EnUG0fKZ0tMiZ5TvyR0UgB0EOmnMkFaZftX</t>
  </si>
  <si>
    <t>4amaTwSSW3aZdfZj8YONNc</t>
  </si>
  <si>
    <t>62pcFPkt77OZum9a77v4Bc</t>
  </si>
  <si>
    <t>7HDQtIsDtzns0bD1ntR0eP5TvyR0UgB0EOmnMkFaZftX</t>
  </si>
  <si>
    <t>1iBxbUx6cezVlgCvMmOwI9</t>
  </si>
  <si>
    <t>5WJHGPTTWb7MtMDRBmMa6c</t>
  </si>
  <si>
    <t>5ZEbtYAwaiK1X4qvVH0ye85TvyR0UgB0EOmnMkFaZftX</t>
  </si>
  <si>
    <t>1nW8TTNH1fusUklcAyzJ3O</t>
  </si>
  <si>
    <t>zq9mC4X4axaBhi2FBiFDN</t>
  </si>
  <si>
    <t>36VGW0OgI5dbYuNy8pN1X45TvyR0UgB0EOmnMkFaZftX</t>
  </si>
  <si>
    <t>4dqTp7fkABPCSIwP6BJ67E</t>
  </si>
  <si>
    <t>10c0y7GWMTWtoirCquzgD2</t>
  </si>
  <si>
    <t>1LqxqbMnYmX3O47nTDkHLF5TvyR0UgB0EOmnMkFaZftX</t>
  </si>
  <si>
    <t>6CSFbUgkhrbJU87vlKmRUq</t>
  </si>
  <si>
    <t>198tyEsFhpRSGa7ciBtswI</t>
  </si>
  <si>
    <t>76Up1Jlz2ogKdKXUH1J3L5TvyR0UgB0EOmnMkFaZftX</t>
  </si>
  <si>
    <t>7KbSmeRQQ9vMW32RA3fvgt</t>
  </si>
  <si>
    <t>57CpNqy9lJZPIEGl3cpn84</t>
  </si>
  <si>
    <t>6l21qjBupUIUO8XLCiUEef5TvyR0UgB0EOmnMkFaZftX</t>
  </si>
  <si>
    <t>5z698mI9SK13uqc3qKoGYH</t>
  </si>
  <si>
    <t>mo9Uog2nl7PhTPO5LbeWt</t>
  </si>
  <si>
    <t>31r3O7m6YdmvyCuOWIOMh65TvyR0UgB0EOmnMkFaZftX</t>
  </si>
  <si>
    <t>2gbDib5iDBqNNbrpbd3LT0</t>
  </si>
  <si>
    <t>2DBDLKNCCHjgeVp2fH2kz4</t>
  </si>
  <si>
    <t>7bt3lOtOqh5dlKm5Rqrjx45TvyR0UgB0EOmnMkFaZftX</t>
  </si>
  <si>
    <t>SAeb09u4BIJU5hywl5ZTk</t>
  </si>
  <si>
    <t>23vkcq3eLNCd3go9Rkaald</t>
  </si>
  <si>
    <t>2RFsPSHa2XlX0JHYiJO2Wc5TvyR0UgB0EOmnMkFaZftX</t>
  </si>
  <si>
    <t>OkwgpiefJyhKOx86JFmLs</t>
  </si>
  <si>
    <t>2nHnjQBzxk2jzqTlOcVbMi</t>
  </si>
  <si>
    <t>6PzSKiJw1bRFye5uX49taK5TvyR0UgB0EOmnMkFaZftX</t>
  </si>
  <si>
    <t>Oa7r1b8qY2CRF4UuPKcN3</t>
  </si>
  <si>
    <t>5TX5THcQM5Np1uQ5ItrWLM</t>
  </si>
  <si>
    <t>48EClxc2uJIvBOW8IlSEPt5TvyR0UgB0EOmnMkFaZftX</t>
  </si>
  <si>
    <t>3L2zyFJ2zu5HQQgkTRwa7p</t>
  </si>
  <si>
    <t>61TDaidZRAGqCBPGs8ha8G</t>
  </si>
  <si>
    <t>2o0PHrjwVpc8TxdOBpkPzy5TvyR0UgB0EOmnMkFaZftX</t>
  </si>
  <si>
    <t>5RQ8IqiLnmA7DEtNqhNVls</t>
  </si>
  <si>
    <t>2fdp0291AK18VPCACdP0xw</t>
  </si>
  <si>
    <t>696jSQYmLVDJoD3UnofwTY253gbk0kdnSSFyQX6iFKWy</t>
  </si>
  <si>
    <t>4V5PDUBdj9Q0i7fbGfInQk</t>
  </si>
  <si>
    <t>1YbYgCwF5emApZVepFq1X1</t>
  </si>
  <si>
    <t>696jSQYmLVDJoD3UnofwTYuzn8UMxTkF1w7M3FTD0sW</t>
  </si>
  <si>
    <t>21mCH63CMsUTKkluKw6dN9</t>
  </si>
  <si>
    <t>75ZhDFwSi67hTEERmDGpdT</t>
  </si>
  <si>
    <t>696jSQYmLVDJoD3UnofwTY6aZY7458MgGAXucrp2rDfj</t>
  </si>
  <si>
    <t>tDOe2o0zWYqYm0KNgqj9x</t>
  </si>
  <si>
    <t>1aV0zFwSp9AmvxxfeGq2eA</t>
  </si>
  <si>
    <t>696jSQYmLVDJoD3UnofwTY5U9xxekFJ28sU2NwdkP9u8</t>
  </si>
  <si>
    <t>3gLKlk7CEmbkXjaBvbTvGh</t>
  </si>
  <si>
    <t>xbaIyuRHw74GoMT8PbnKx</t>
  </si>
  <si>
    <t>696jSQYmLVDJoD3UnofwTY7GSUGbBCg0zqqdO3nIYknt</t>
  </si>
  <si>
    <t>5k6Z1qS7vCZ6NXbWiaUJu9</t>
  </si>
  <si>
    <t>12V2s4FpWw8zBFdb1VY42A</t>
  </si>
  <si>
    <t>696jSQYmLVDJoD3UnofwTY4YYEAFlKQL7dZttPmpxB2F</t>
  </si>
  <si>
    <t>3snGfVLt7Wxd5FZGpG4j8y</t>
  </si>
  <si>
    <t>6gb3L0lEZN6wO8WjVRr7lV</t>
  </si>
  <si>
    <t>1gpvHRL3jcuK0YTVBxeDJK5TvyR0UgB0EOmnMkFaZftX</t>
  </si>
  <si>
    <t>4zSkvUbTdlSMEjoMX9r149</t>
  </si>
  <si>
    <t>1oGNflTpAerQDWPIkzL1jE</t>
  </si>
  <si>
    <t>6SSbkfthK0LYaxbv5b14GBCewd3FqcwBMtVtTDK4h9s</t>
  </si>
  <si>
    <t>3LyKIn2zocb3lDNExH1RfM</t>
  </si>
  <si>
    <t>FV 30.06 Irrigatieprognoses en registratie</t>
  </si>
  <si>
    <t>6SSbkfthK0LYaxbv5b14GB7h4leQtnNFBbHHWbgN8lXM</t>
  </si>
  <si>
    <t>7eAOPa3QKXk7fUsXuWAZQT</t>
  </si>
  <si>
    <t>FV 30 WATERBEHEER</t>
  </si>
  <si>
    <t>6SSbkfthK0LYaxbv5b14GB5RnRCz8ee4Zl9QUgeRKTHd</t>
  </si>
  <si>
    <t>1o2yFFL4vOygH47fNAZmGV</t>
  </si>
  <si>
    <t>FV 32.07 Residu-analyse</t>
  </si>
  <si>
    <t>6SSbkfthK0LYaxbv5b14GB1vk62VlZg3Zq6bcgLfSxGJ</t>
  </si>
  <si>
    <t>31PFCSQaqCuB8q57zJg6RP</t>
  </si>
  <si>
    <t>FV 32 GEWASBESCHERMINGSMIDDELEN</t>
  </si>
  <si>
    <t>6SSbkfthK0LYaxbv5b14GB5TLexd3GI3AjZkCglPj3h5</t>
  </si>
  <si>
    <t>5jtdahGRPyTbM5paWcRuKM</t>
  </si>
  <si>
    <t>FV 28.03 Substraten</t>
  </si>
  <si>
    <t>6SSbkfthK0LYaxbv5b14GB1OZTzJWvKeCm4lQLj2de5o</t>
  </si>
  <si>
    <t>1P5WF4AhiUVjKU0eMjYNP3</t>
  </si>
  <si>
    <t>FV 28 BODEM- EN SUBSTRAATBEHEER</t>
  </si>
  <si>
    <t>6SSbkfthK0LYaxbv5b14GB6v0SS1OCIEL11DaUsdV8qY</t>
  </si>
  <si>
    <t>6akCg1bzbz31hRuysr8H2o</t>
  </si>
  <si>
    <t>FV 27 GENETISCH GEMODIFICEERDE ORGANISMEN</t>
  </si>
  <si>
    <t>3Xuqd2nxrHRHWBMMAl2PDV5TvyR0UgB0EOmnMkFaZftX</t>
  </si>
  <si>
    <t>4Hbavnq82IxeTzp86PTwLH</t>
  </si>
  <si>
    <t>FV 31 GEÏNTEGREERDE BESTRIJDING</t>
  </si>
  <si>
    <t>5nPf6FvRIaYhUohxiK6Z4C4e9U8QqFWhkb5syMftPkjz</t>
  </si>
  <si>
    <t>3lmOYo1HEXN9WTJSOmoeqn</t>
  </si>
  <si>
    <t xml:space="preserve">FV 07 PARALLEL EIGENDOM, TRACEERBAARHEID EN SCHEIDING </t>
  </si>
  <si>
    <t>5nPf6FvRIaYhUohxiK6Z4C5wu9vqrUGRlCKkbHt3ECf0</t>
  </si>
  <si>
    <t>76gj5wqMrhjC9IwB6fPD1O</t>
  </si>
  <si>
    <t>FV 08 MASSABALANS</t>
  </si>
  <si>
    <t>5nPf6FvRIaYhUohxiK6Z4C7tkt1sKqqlLnUrh71qam9K</t>
  </si>
  <si>
    <t>7bibspXJGGbnFX0bW7wkAp</t>
  </si>
  <si>
    <t>FV 09 RECALLPROCEDURE</t>
  </si>
  <si>
    <t>6mrYpZ2GcLZ7AP1RVVry5G7te0V5sEO4j2gdaCHhqwRe</t>
  </si>
  <si>
    <t>3G6XCS3kXxaiT6An6fyXYY</t>
  </si>
  <si>
    <t>FV 10 KLACHTEN</t>
  </si>
  <si>
    <t>6mrYpZ2GcLZ7AP1RVVry5GaeLabNl3CjngCaQDiZCnP</t>
  </si>
  <si>
    <t>64tLhqUpveB3E8yVXVsubo</t>
  </si>
  <si>
    <t>FV 01 INTERNE DOCUMENTATIE</t>
  </si>
  <si>
    <t>6mrYpZ2GcLZ7AP1RVVry5G6ZlIRqNokp14rd0OrJYpUs</t>
  </si>
  <si>
    <t>1Jsd4Po9zEonkNa6KicOXv</t>
  </si>
  <si>
    <t>FV 29.04 Nutriëntengehalte</t>
  </si>
  <si>
    <t>6mrYpZ2GcLZ7AP1RVVry5G6Rr7lWkdEx4UFV3lspdV2c</t>
  </si>
  <si>
    <t>1A6ymTFpce17AFVUfpWjBA</t>
  </si>
  <si>
    <t>FV 29 MESTSTOFFEN EN BIOSTIMULANTEN</t>
  </si>
  <si>
    <t>6mrYpZ2GcLZ7AP1RVVry5G7FzFPUI62I8icT9zFiqYBn</t>
  </si>
  <si>
    <t>7qLHXfgMF1BvtNhEoTrOl1</t>
  </si>
  <si>
    <t>FV 28.02 Grondontsmetting</t>
  </si>
  <si>
    <t>6mrYpZ2GcLZ7AP1RVVry5G2sC7LUqXHhrGUVy4ZkqKu8</t>
  </si>
  <si>
    <t>2GyriZTFrdoiLg6YAzlPPH</t>
  </si>
  <si>
    <t>FV 28.01 Bodembeheer en -behoud</t>
  </si>
  <si>
    <t>6mrYpZ2GcLZ7AP1RVVry5G3ZsSeRvZNIo9inIvGSDPi7</t>
  </si>
  <si>
    <t>6LT3SsPHecSghrKBDqqFdh</t>
  </si>
  <si>
    <t>FV 04 UITBESTEDE ACTIVITEITEN (ONDERAANNEMERS)</t>
  </si>
  <si>
    <t>6mrYpZ2GcLZ7AP1RVVry5GwRT3XcKfUaVoLQYa4XeJC</t>
  </si>
  <si>
    <t>h8R5jJkb29tHZV3B118Di</t>
  </si>
  <si>
    <t>FV 22.02 Ecologisch upgraden van niet-productieve locaties</t>
  </si>
  <si>
    <t>6mrYpZ2GcLZ7AP1RVVry5G5OPZTbS8UKCdo5sAfvtHwp</t>
  </si>
  <si>
    <t>3ENhTBiDiLIby2zwwYZ4II</t>
  </si>
  <si>
    <t>FV 22 BIODIVERSITEIT EN HABITATS</t>
  </si>
  <si>
    <t>64cWD91pr0geaTi2ASvLb5TvyR0UgB0EOmnMkFaZftX</t>
  </si>
  <si>
    <t>2I5R4B5uqBuxo2ybSCGbHu</t>
  </si>
  <si>
    <t>FV 22.01 Beheer van biodiversiteit en habitats</t>
  </si>
  <si>
    <t>6AvKQ3DXzy69suGAzqeAmu5TvyR0UgB0EOmnMkFaZftX</t>
  </si>
  <si>
    <t>1CjsvntGscU8PNU0sD5ccV</t>
  </si>
  <si>
    <t>FV 24 BROEIKASGASSEN EN KLIMAATVERANDERING</t>
  </si>
  <si>
    <t>2apQYV4sVGueZxb722p8822IPCUnYuMhRLMitDdZuBV6</t>
  </si>
  <si>
    <t>3IUiXuwp5nc4lJpNyIt6Gm</t>
  </si>
  <si>
    <t>FV 06 TRACEERBAARHEID</t>
  </si>
  <si>
    <t>2apQYV4sVGueZxb722p8826rCsdcQbJnfwmnsw2F9C4z</t>
  </si>
  <si>
    <t>21iP5X956IMsI7DJvW88jr</t>
  </si>
  <si>
    <t>FV 22.03 Natuurlijke ecosystemen en habitats worden niet omgezet in landbouwgebied</t>
  </si>
  <si>
    <t>2apQYV4sVGueZxb722p88222v7nnkQpO82gWNsHA3e6i</t>
  </si>
  <si>
    <t>7cF7TZI0Gd9xPsfARGQ9l9</t>
  </si>
  <si>
    <t>FV 18 GLOBALG.A.P.-STATUS</t>
  </si>
  <si>
    <t>6mrYpZ2GcLZ7AP1RVVry5G3WBrxkh802qoM6WUHlCwcx</t>
  </si>
  <si>
    <t>466hVwkhlu8tOtAvU7MH3t</t>
  </si>
  <si>
    <t>FV 32.10 Mengen en verwerken</t>
  </si>
  <si>
    <t>2apQYV4sVGueZxb722p8825az4vdaXEuQgs5B9UaOjzb</t>
  </si>
  <si>
    <t>2uILNFLSUSNvYMiLxTWG1l</t>
  </si>
  <si>
    <t>FV 29.03 Organische meststoffen</t>
  </si>
  <si>
    <t>6vDiuqvJNOSRl5wyT01Pym7zXnm2lgE6Oh3K9yFP7Gdf</t>
  </si>
  <si>
    <t>1RPVuNcKGhKGNDUNMmqJad</t>
  </si>
  <si>
    <t>FV 26 PLANTENVERMEERDERINGSMATERIAAL</t>
  </si>
  <si>
    <t>6vDiuqvJNOSRl5wyT01PymglN2WuTeRW3b5FgXbh8Ta</t>
  </si>
  <si>
    <t>6uoQDWLk4J8jAguIJy4ZW5</t>
  </si>
  <si>
    <t>FV 25 AFVALBEHEER</t>
  </si>
  <si>
    <t>6vDiuqvJNOSRl5wyT01PymegxrRxt1wvmpDaKwSbu23</t>
  </si>
  <si>
    <t>5c3dR1YVmA5sXHhsKmupYd</t>
  </si>
  <si>
    <t>FV 29.01 Toepassingsregistraties</t>
  </si>
  <si>
    <t>2lCsmz9pLx7NagHecV9mpX5TvyR0UgB0EOmnMkFaZftX</t>
  </si>
  <si>
    <t>2LfyMFMW36CamjuZ0YnMrr</t>
  </si>
  <si>
    <t>FV 29.02 Opslag</t>
  </si>
  <si>
    <t>2qQW5LAimcgbwLksFTh6tg5TvyR0UgB0EOmnMkFaZftX</t>
  </si>
  <si>
    <t>7iWJXTXYCupkFTEfuzkuQg</t>
  </si>
  <si>
    <t>FV 32.02 Toepassingsregistraties</t>
  </si>
  <si>
    <t>19FqK7ekLK0m3iLHchTn8h2g5JReDfSpzAHl16771ew5</t>
  </si>
  <si>
    <t>6NNCdhTMTpFbSgoGpb63cp</t>
  </si>
  <si>
    <t>FV 32.01 Beheer van gewasbeschermingsmiddelen</t>
  </si>
  <si>
    <t>19FqK7ekLK0m3iLHchTn8h14lJpH5qVsP8C976yuQrDU</t>
  </si>
  <si>
    <t>13bKix0KDGNudEM0QXmk1y</t>
  </si>
  <si>
    <t>FV 32.03 Veiligheidstermijnen voorafgaand aan het oogsten voor gewasbeschermingsmiddelen</t>
  </si>
  <si>
    <t>30jEVEr91nZpdd9cxyULwz5TvyR0UgB0EOmnMkFaZftX</t>
  </si>
  <si>
    <t>1PuOePk9uZL3G34wE5JQsg</t>
  </si>
  <si>
    <t>FV 17 GEBRUIK VAN HET LOGO</t>
  </si>
  <si>
    <t>5QTGwGTKitdKuEwjmkCJSy5TvyR0UgB0EOmnMkFaZftX</t>
  </si>
  <si>
    <t>2hnZEMTaQG5nB4cObQrjJa</t>
  </si>
  <si>
    <t>FV 32.09 Opslag van gewasbeschermingsmiddelen en producten voor naoogstbehandeling</t>
  </si>
  <si>
    <t>56UycwhshuG3OMlSB7ahAa5TvyR0UgB0EOmnMkFaZftX</t>
  </si>
  <si>
    <t>2MaWcCOjrnzTUZYLyLI2po</t>
  </si>
  <si>
    <t>FV 33.04 Ongediertebestrijding</t>
  </si>
  <si>
    <t>3BmiRfV14Y9UArHysfO3zs5TvyR0UgB0EOmnMkFaZftX</t>
  </si>
  <si>
    <t>2KVEEE9taT1qBKZw1pM15e</t>
  </si>
  <si>
    <t>FV 33 NAOOGSTVERWERKING</t>
  </si>
  <si>
    <t>4UI39RIn6YI8gQZpGRKexG5TvyR0UgB0EOmnMkFaZftX</t>
  </si>
  <si>
    <t>2p77rPdFZt9MG3aWryompi</t>
  </si>
  <si>
    <t>FV 32.04 Lege fusten</t>
  </si>
  <si>
    <t>6vK5KBcIFJbIyxl3B3ekIp2pCca0Upzl3Nn66JUNHXeF</t>
  </si>
  <si>
    <t>3G2o2VZD4Vhj1j8NCZvH4W</t>
  </si>
  <si>
    <t>FV 32.08 Toepassing van andere stoffen</t>
  </si>
  <si>
    <t>3YIgWsy9P8ND3BJPQGnD0j2pCca0Upzl3Nn66JUNHXeF</t>
  </si>
  <si>
    <t>6vy7qzuZGnKVxG0fDPIPXR</t>
  </si>
  <si>
    <t>FV 32.06 Afvoer van overschot van spuitvloeistof</t>
  </si>
  <si>
    <t>3YIgWsy9P8ND3BJPQGnD0j1qvPg1ym8f6SRe66rOl40x</t>
  </si>
  <si>
    <t>3sySSWL5oAIx28hSoUBFMA</t>
  </si>
  <si>
    <t>FV 32.05 Verouderde gewasbeschermingsmiddelen</t>
  </si>
  <si>
    <t>3labXsBTDnp2nMlbS2V5AI412fDoNkTQzvavcR1yffoS</t>
  </si>
  <si>
    <t>3Y6whE7A4GTOmBM0cLfCgo</t>
  </si>
  <si>
    <t>FV 32.11 Facturen en aankoopbewijzen</t>
  </si>
  <si>
    <t>3labXsBTDnp2nMlbS2V5AI2PabgCVl2axbE6gvoMhnNb</t>
  </si>
  <si>
    <t>6Qbmg6JuoN770dfkE0ogCG</t>
  </si>
  <si>
    <t>FV 30.05 Waterkwaliteit</t>
  </si>
  <si>
    <t>3labXsBTDnp2nMlbS2V5AI1WLl5crwUtAKu9uhWYEzsL</t>
  </si>
  <si>
    <t>3dOYyVrZuqiaWn8aIvCMMR</t>
  </si>
  <si>
    <t>FV 30.01 Risicobeoordelingen en -beheerplan voor watergebruik</t>
  </si>
  <si>
    <t>3labXsBTDnp2nMlbS2V5AI3bNRfY2TpP6vkYKG0u4wwr</t>
  </si>
  <si>
    <t>2zscEBuE0OwqbPZjKZeBLF</t>
  </si>
  <si>
    <t>FV 30.02 Waterbronnen</t>
  </si>
  <si>
    <t>3YIgWsy9P8ND3BJPQGnD0j743VeTmtrKzh2yBlulWP21</t>
  </si>
  <si>
    <t>6g3NqdQl5NHN5tSVsxrY1N</t>
  </si>
  <si>
    <t>FV 30.03 Efficiënt watergebruik op het bedrijf</t>
  </si>
  <si>
    <t>3YIgWsy9P8ND3BJPQGnD0j11FBMuieNmnZtyeFBlepcF</t>
  </si>
  <si>
    <t>5bhPN4DzYGiQBGzqjmqwDA</t>
  </si>
  <si>
    <t>FV 30.04 Wateropslag</t>
  </si>
  <si>
    <t>3YIgWsy9P8ND3BJPQGnD0jCSohyDpAegE66esWvDgT5</t>
  </si>
  <si>
    <t>3RXNryEkb5RsCci4ZuSpu4</t>
  </si>
  <si>
    <t>FV 23 ENERGIE-EFFICIËNTIE</t>
  </si>
  <si>
    <t>3YIgWsy9P8ND3BJPQGnD0j6OqbxahSFlVeKhLRgYFytR</t>
  </si>
  <si>
    <t>56LbVxj8q6LfC4kf1x4GeA</t>
  </si>
  <si>
    <t>FV 21 LOCATIEBEHEER</t>
  </si>
  <si>
    <t>wyDCB5gmC64vDLZ45LmyF5l2rJiYbFtvFuXNhk6Xt0S</t>
  </si>
  <si>
    <t>5HpjunyxjPFZ8ERnK8tq7N</t>
  </si>
  <si>
    <t>FV 20.04 Welzijn van medewerkers</t>
  </si>
  <si>
    <t>3YIgWsy9P8ND3BJPQGnD0j79pV2c30dTskerAeol8ohZ</t>
  </si>
  <si>
    <t>5XO2ouVK6UjXiuayI3pjaw</t>
  </si>
  <si>
    <t>FV 20 GEZONDHEID, VEILIGHEID EN WELZIJN VAN MEDEWERKERS</t>
  </si>
  <si>
    <t>1TyGiQcuRVxqRPsWm6pYn75GJnBn0XaHPkzo9hXhVvqW</t>
  </si>
  <si>
    <t>5bVj9VFVZ6tCA1nWKx8e7w</t>
  </si>
  <si>
    <t>FV 20.02 Gevaren en eerstehulpverlening</t>
  </si>
  <si>
    <t>1TyGiQcuRVxqRPsWm6pYn725itD9t3AKPNN1d0JIB5bx</t>
  </si>
  <si>
    <t>2xx2r9xm1ZFKgkOLcMZqVd</t>
  </si>
  <si>
    <t>FV 20.03 Persoonlijke beschermingsmiddelen</t>
  </si>
  <si>
    <t>1TyGiQcuRVxqRPsWm6pYn73yEQbyyk01GoZYBCkYA4FP</t>
  </si>
  <si>
    <t>3JyHEnouIJTlEpv89BLJNJ</t>
  </si>
  <si>
    <t>FV 03 PERSONEELSMANAGEMENT EN TRAINING</t>
  </si>
  <si>
    <t>1TyGiQcuRVxqRPsWm6pYn73bxp0a7dcsX1zRhf8lSDgg</t>
  </si>
  <si>
    <t>65q3YF3Fh2kdDGMu1rvFCM</t>
  </si>
  <si>
    <t>FV 20.01 Risicobeoordeling en training</t>
  </si>
  <si>
    <t>5JIgB3UDpDaQaRmTmuUpoo2RNwE7jatfe6w5x0Tu6eV4</t>
  </si>
  <si>
    <t>32C8htEWfNkaxTSAw1lMmH</t>
  </si>
  <si>
    <t>FV 15 FOOD DEFENSE</t>
  </si>
  <si>
    <t>5JIgB3UDpDaQaRmTmuUpoo5l2rJiYbFtvFuXNhk6Xt0S</t>
  </si>
  <si>
    <t>24BgKpKEedoO1JiqqsJ9K0</t>
  </si>
  <si>
    <t>FV 14 VERKLARING VOEDSELVEILIGHEIDSBELEID</t>
  </si>
  <si>
    <t>5g1godsQJRqbjZxI603Etm2ea1rhckQVrSaK28J1Se0f</t>
  </si>
  <si>
    <t>6Y28XxkqaGhdKkUwmmVWZU</t>
  </si>
  <si>
    <t>FV 02 PLAN VOOR VOORTDURENDE VERBETERING</t>
  </si>
  <si>
    <t>5g1godsQJRqbjZxI603EtmAsizSx9djd7Hn9BlLrbya</t>
  </si>
  <si>
    <t>52qkXF3M0StAXkDQXFCSgS</t>
  </si>
  <si>
    <t>FV 13 APPARATUUR EN HULPMIDDELEN</t>
  </si>
  <si>
    <t>5g1godsQJRqbjZxI603Etm4CTLgpMoXEpcE8tXLndCGp</t>
  </si>
  <si>
    <t>1hr60kCaVVYZ0GddKH3itk</t>
  </si>
  <si>
    <t>FV 19 HYGIËNE</t>
  </si>
  <si>
    <t>IKtB5yVMmBF7k4LaDgUZw4Lhlvkx1w9JtxEbAhlutRi</t>
  </si>
  <si>
    <t>57NpCUzFpLeJMc4iXNsju7</t>
  </si>
  <si>
    <t>FV 33.01 Verpakkingsgebieden (in het veld of faciliteit) en opslaggebieden</t>
  </si>
  <si>
    <t>IKtB5yVMmBF7k4LaDgUZw4lUZQXD5tjtX2glVe4lraA</t>
  </si>
  <si>
    <t>2Ic89h7XDhn3EnfuxricmS</t>
  </si>
  <si>
    <t>FV 16 VOEDSELFRAUDE</t>
  </si>
  <si>
    <t>2BGuoLOuGR86Am1Hf7hCiG1WOpilQQJvvs3HIzyLlTD7</t>
  </si>
  <si>
    <t>3KLSVauiw2LpCRLz6sh0Gl</t>
  </si>
  <si>
    <t>FV 33.05 Productetikettering</t>
  </si>
  <si>
    <t>2BGuoLOuGR86Am1Hf7hCiGCnld8x4oHlmExTFHGeLjj</t>
  </si>
  <si>
    <t>HZVFRQ0lPsAYqgtzVDmvQ</t>
  </si>
  <si>
    <t>FV 05 SPECIFICATIES, LEVERANCIERS EN VOORRAADBEHEER</t>
  </si>
  <si>
    <t>2BGuoLOuGR86Am1Hf7hCiG3JTeuQtOc1OKqfRNulIqvM</t>
  </si>
  <si>
    <t>3FzF1LEqvaqcVg1sPXpO4T</t>
  </si>
  <si>
    <t>FV 33.02 Vreemde voorwerpen</t>
  </si>
  <si>
    <t>2BGuoLOuGR86Am1Hf7hCiG5VavlH2MeUS17rVAik4joc</t>
  </si>
  <si>
    <t>7a2Y6DzH7j1VVkaHdI2yOG</t>
  </si>
  <si>
    <t>FV 12 LABORATORIUMTESTEN</t>
  </si>
  <si>
    <t>2BGuoLOuGR86Am1Hf7hCiGaJyo4GEfHW26SGyqyk8my</t>
  </si>
  <si>
    <t>1hKXJ13N5lXYEXEOcZHmyy</t>
  </si>
  <si>
    <t>FV 33.03 Temperatuur- en luchtvochtigheidscontrole</t>
  </si>
  <si>
    <t>2BGuoLOuGR86Am1Hf7hCiGr4Wl5viNqALmYQehnJigP</t>
  </si>
  <si>
    <t>32JIKIaeDGwGaAEbTSj6y5</t>
  </si>
  <si>
    <t>FV 33.06 Milieumonitoringprogramma</t>
  </si>
  <si>
    <t>5JIgB3UDpDaQaRmTmuUpoo64wGe3MdQzgQigsw2nGTdA</t>
  </si>
  <si>
    <t>3xYy6mL2hiBM97rB69PVPI</t>
  </si>
  <si>
    <t>FV 11 NIET-CONFORME PRODUCTEN</t>
  </si>
  <si>
    <t>IKtB5yVMmBF7k4LaDgUZw3yiRDwLwt1Ow5dQeFJqM2k</t>
  </si>
  <si>
    <t>5vY6xYFjJeJDGdSD1bFJDR</t>
  </si>
  <si>
    <t>5TLexd3GI3AjZkCglPj3h5</t>
  </si>
  <si>
    <t xml:space="preserve">FV 33.07 Lucht en samengeperste gassen </t>
  </si>
  <si>
    <t>5EpvIGahtoNQBPGjgtOnbO1zDGYHavQ1Y1HUI9R90OOZ</t>
  </si>
  <si>
    <t>3in4vF0L0QH4cz3j8qyG9c</t>
  </si>
  <si>
    <t>2IZD8PeUcDeUImg7CI6w3Y</t>
  </si>
  <si>
    <t>GGFSA v3 QMS</t>
  </si>
  <si>
    <t>4a4Qd6ndeeA7u3kN8ZP1We4sgOMeAcsKM18hKZSWSDgu</t>
  </si>
  <si>
    <t>5biAiXHSgSk4gPg4kzNSvu</t>
  </si>
  <si>
    <t>2VQC8cBComCksRP1yBkeVi</t>
  </si>
  <si>
    <t>General</t>
  </si>
  <si>
    <t>4a4Qd6ndeeA7u3kN8ZP1We7e2OTmZvHrA9xmbHveLBmp</t>
  </si>
  <si>
    <t>4zamBXrzVP3v8KPVS98bid</t>
  </si>
  <si>
    <t>2FW8aO6mi6GqKQ1KcSwSl0</t>
  </si>
  <si>
    <t>SMS</t>
  </si>
  <si>
    <t>4a4Qd6ndeeA7u3kN8ZP1We1j8KzCREQQlaHRiz9wuo0z</t>
  </si>
  <si>
    <t>3S4q9BwkV19jVjVj3Fiy75</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</si>
  <si>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</si>
  <si>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</si>
  <si>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</si>
  <si>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4a4Qd6ndeeA7u3kN8ZP1We7iGeybgBH8laSvemDG6yKU</t>
  </si>
  <si>
    <t>1ZiMa81KOMVFgXiEoigZEc</t>
  </si>
  <si>
    <t>1u9tJT76Rcre1GzOPEFIGN</t>
  </si>
  <si>
    <t>AQ 21 SAMPLING AND TESTING OF FARMED AQUATIC SPECIES</t>
  </si>
  <si>
    <t>4a4Qd6ndeeA7u3kN8ZP1We1ERzCDuPHpofETFZxfdFUx</t>
  </si>
  <si>
    <t>6mL7rNUJjE6ZUJ2ctQLqD1</t>
  </si>
  <si>
    <t>4WhD38GscILUERBIKqjZi2</t>
  </si>
  <si>
    <t>Plan of action</t>
  </si>
  <si>
    <t>2BGuoLOuGR86Am1Hf7hCiG3W7dGcEqSrkGPLpK2FPpjb</t>
  </si>
  <si>
    <t>77iD9G4XGr5vhbqQwrOfqv</t>
  </si>
  <si>
    <t>6FGL7kSlHwQq5KuSIb33Ri</t>
  </si>
  <si>
    <t>Records</t>
  </si>
  <si>
    <t>2BGuoLOuGR86Am1Hf7hCiG6OVfMLlOhjDUtTGVH4d1tI</t>
  </si>
  <si>
    <t>EjvcDaWgn3ttR1SL0MtIP</t>
  </si>
  <si>
    <t>1YcgCgxK4JSDX909mtyB2K</t>
  </si>
  <si>
    <t>Test results</t>
  </si>
  <si>
    <t>48aQAsWhk4FCpRyiTfbQDc5TvyR0UgB0EOmnMkFaZftX</t>
  </si>
  <si>
    <t>3HkNWk3E3qX8G4lyxNXhn</t>
  </si>
  <si>
    <t>5wvTyg46WECxeJHnhfju6</t>
  </si>
  <si>
    <t>Risk assessment</t>
  </si>
  <si>
    <t>5ZjwAiDPYbGvURtwoHF4gM5TvyR0UgB0EOmnMkFaZftX</t>
  </si>
  <si>
    <t>5pmfsUbg8aoTCasOYIPEmO</t>
  </si>
  <si>
    <t>6gcvPhmDX7jxAKvMNctDnv</t>
  </si>
  <si>
    <t>Organizational requirements for the residue monitoring system (RMS) operator</t>
  </si>
  <si>
    <t>4d9ucNGdAsunr2tbELZ2oO5TvyR0UgB0EOmnMkFaZftX</t>
  </si>
  <si>
    <t>wfEosTNsh5ZbZfpJsxQgA</t>
  </si>
  <si>
    <t>4vucxRo0LZSSTw9GJs9K5C</t>
  </si>
  <si>
    <t xml:space="preserve">QMS 01.01   Legality </t>
  </si>
  <si>
    <t>IKtB5yVMmBF7k4LaDgUZw3R84nmeK4iATbuwZ2gsDsb</t>
  </si>
  <si>
    <t>stHgm7kk2SPG9w5vMdz4p</t>
  </si>
  <si>
    <t>1NXB83vWchkgtYCMUnCsww</t>
  </si>
  <si>
    <t>QMS  01 Legality and administration</t>
  </si>
  <si>
    <t>IKtB5yVMmBF7k4LaDgUZw7o4R1VJX1KXn6Y2mK3KBnX</t>
  </si>
  <si>
    <t>2d7YWQS3FpE89EMmToIXl7</t>
  </si>
  <si>
    <t>1wFLkLpapYX6o9clnCsMpf</t>
  </si>
  <si>
    <t>QMS 12.3.4 Technical skills and qualifications - Training in food safety and good agricultural practices for internal QMS and farm auditors</t>
  </si>
  <si>
    <t>IKtB5yVMmBF7k4LaDgUZw6GGR163KNx1sTit3j0ivMP</t>
  </si>
  <si>
    <t>1E2oM3pY57AB2HYh2FrLwa</t>
  </si>
  <si>
    <t>4C2gsJHZv4iinAHFdFqzqK</t>
  </si>
  <si>
    <t>QMS 12 Qualification requirements</t>
  </si>
  <si>
    <t>IKtB5yVMmBF7k4LaDgUZw6twC7WvSzvTac9PtqXVar6</t>
  </si>
  <si>
    <t>2KsBqme4dzqwFgisXFOayx</t>
  </si>
  <si>
    <t>2Uopg36JNeaciZYcYszEzl</t>
  </si>
  <si>
    <t>QMS 12.5  Independence and confidentiality</t>
  </si>
  <si>
    <t>IKtB5yVMmBF7k4LaDgUZwJfokfy0DypbRD7D7zEF8h</t>
  </si>
  <si>
    <t>7oyHtBXE4RjANn4ggmq6Y3</t>
  </si>
  <si>
    <t>5aNPbKKRWAA60MBjo0xV4c</t>
  </si>
  <si>
    <t>QMS 12.4  Communication skills</t>
  </si>
  <si>
    <t>5g1godsQJRqbjZxI603Etm1MAAg94AQdklTBAzABM4wS</t>
  </si>
  <si>
    <t>3NggK2eyAFMnxgLmy5ZHwl</t>
  </si>
  <si>
    <t>3wx6HUisx5HDpRwFvCTwWN</t>
  </si>
  <si>
    <t>QMS 12.3.3  Technical skills and qualifications - Internal farm auditor</t>
  </si>
  <si>
    <t>Sign-off of internal farm auditors shall only occur as a result of:</t>
  </si>
  <si>
    <t>6sAnZuzrLy7KwfabltbVL25TvyR0UgB0EOmnMkFaZftX</t>
  </si>
  <si>
    <t>4g6GmkM7SVOjxzDG7bEynl</t>
  </si>
  <si>
    <t>4hGEPqL5l7s3DOLYKtvmbC</t>
  </si>
  <si>
    <t>QMS 12.3.2 Technical skills and qualifications - Internal QMS auditor</t>
  </si>
  <si>
    <t>3labXsBTDnp2nMlbS2V5AI3IMlwAGWtNQ8ZjIBrbKwsL</t>
  </si>
  <si>
    <t>1oZBiTuiw7JnneP37eRowe</t>
  </si>
  <si>
    <t>6tORAFbgXTHTA03U5KBq2e</t>
  </si>
  <si>
    <t>QMS 12.3.1 Technical skills and qualifications - QMS manager</t>
  </si>
  <si>
    <t>3YIgWsy9P8ND3BJPQGnD0j3Fg5RTdQ7a6O2THEvpVWrG</t>
  </si>
  <si>
    <t>5ADUfpuBbLBbLbTKgfXnbi</t>
  </si>
  <si>
    <t>5YUhVcJlBJEi7I8LspLadi</t>
  </si>
  <si>
    <t xml:space="preserve">QMS 12.2 Formal qualifications for internal  farm auditors </t>
  </si>
  <si>
    <t>3YIgWsy9P8ND3BJPQGnD0j3wasRW0o0BjnW1Yy5QAtYp</t>
  </si>
  <si>
    <t>2UdnbG1EfwovfGYLIAS3BC</t>
  </si>
  <si>
    <t>1VqzFhqArY3cojASXB90xU</t>
  </si>
  <si>
    <t>QMS 12.1 Formal qualifications for internal QMS auditors</t>
  </si>
  <si>
    <t>6MLbOSTUhL6svPsQwb6NH65TvyR0UgB0EOmnMkFaZftX</t>
  </si>
  <si>
    <t>4eaXpRnh8mnwfzKcWJnmsL</t>
  </si>
  <si>
    <t>68QqPVS7uQ4h17EehtW3dB</t>
  </si>
  <si>
    <t>QMS 11.3 Key tasks -Internal farm auditors</t>
  </si>
  <si>
    <t>6r5HimlyZ0M2nrD6K2tkEv</t>
  </si>
  <si>
    <t>QMS 11 Minimum Qualification requirements for key staff</t>
  </si>
  <si>
    <t>NOTE: The qualification of internal auditors shall be evaluated annually by the CBs.</t>
  </si>
  <si>
    <t>4LkoX8uL7IKysZNtMA9ACA</t>
  </si>
  <si>
    <t>QMS 11.2 Key tasks - Internal QMS auditors</t>
  </si>
  <si>
    <t>2rWrYhbbVlHZkKXd3fJaOG</t>
  </si>
  <si>
    <t>QMS 11.1 Key tasks - QMS manager</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</si>
  <si>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</si>
  <si>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</si>
  <si>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</si>
  <si>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</si>
  <si>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</si>
  <si>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</si>
  <si>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</si>
  <si>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</si>
  <si>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</si>
  <si>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</si>
  <si>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TNECOkMrplT0VST5e7LlI</t>
  </si>
  <si>
    <t>QMS 05.03 Non-compliances, corrective actions, and sanctions</t>
  </si>
  <si>
    <t>4riK5U0xPiGEWHpHRmn4Nr</t>
  </si>
  <si>
    <t>QMS 05 Internal Audits</t>
  </si>
  <si>
    <t>5H57GE3E0oeJiTQUwzLR4e</t>
  </si>
  <si>
    <t>QMS 05.02 Internal members/sites audits</t>
  </si>
  <si>
    <t>3DacSTY4JYjnci5zdyhJco</t>
  </si>
  <si>
    <t>QMS 05.01 Internal QMS audits</t>
  </si>
  <si>
    <t>1sjYNSfPgvLzeUoltfbbdl</t>
  </si>
  <si>
    <t>QMS 04 Complaint handling</t>
  </si>
  <si>
    <t>6cqHYchodcu4mfags7nEfI</t>
  </si>
  <si>
    <t>QMS 03.02 Records</t>
  </si>
  <si>
    <t>iX5cwfCbucoiOoSsaucW1</t>
  </si>
  <si>
    <t>QMS 03 Document Control</t>
  </si>
  <si>
    <t>4cLbnSmkp5Cb5himLWnflc</t>
  </si>
  <si>
    <t>QMS 03.01 Document control requirements</t>
  </si>
  <si>
    <t>1BZRMD4dae6RuHe1e220IE</t>
  </si>
  <si>
    <t>QMS 02.02 Competency and training of staff</t>
  </si>
  <si>
    <t>3teX4BYt2AW8sJqpMJrRZD</t>
  </si>
  <si>
    <t>QMS 02 Management and organization</t>
  </si>
  <si>
    <t>6gNXFot9bj2qIYf6UMlESC</t>
  </si>
  <si>
    <t>QMS 02.01 Structure</t>
  </si>
  <si>
    <t>65YhqSh0effwCLgSU5PKWi</t>
  </si>
  <si>
    <t>QMS 01.02.02 Internal register - Producer Groups</t>
  </si>
  <si>
    <t>6vMdfJ8gSRxB94Qur9PIUJ</t>
  </si>
  <si>
    <t>QMS 01.02.01 Internal register - Multisite producers with QMS</t>
  </si>
  <si>
    <t>67jQXmb714JA7JO68yT9WJ</t>
  </si>
  <si>
    <t xml:space="preserve">QMS 01.02  Internal register </t>
  </si>
  <si>
    <t>ppb9y4rPwbUUBCj5QAkxS</t>
  </si>
  <si>
    <t xml:space="preserve">QMS 01.01.02  Legality - Production sites of multisite producers with QMS  </t>
  </si>
  <si>
    <t>3xDgKt7CA6fhZm7YTtTFG0</t>
  </si>
  <si>
    <t xml:space="preserve">QMS 01.01.01  Legality - Producer group members of producer groups </t>
  </si>
  <si>
    <t>67I6rRqQnyxgGd55PVh78h</t>
  </si>
  <si>
    <t>Sample taking</t>
  </si>
  <si>
    <t>3KU1tVEsEvSIpmW0IR6ntu</t>
  </si>
  <si>
    <t>FOREIGN BODIES/SUBSTANCES</t>
  </si>
  <si>
    <t>4YTxkTAS9YPs5BxehJpZin</t>
  </si>
  <si>
    <t>HANDLING HYGIENE</t>
  </si>
  <si>
    <t>7tADEuE2mGWkZSBInTU4D6</t>
  </si>
  <si>
    <t>PRODUCT HYGIENE</t>
  </si>
  <si>
    <t>2UBTX0Sa5fvBb0eWtkUjk2</t>
  </si>
  <si>
    <t>GENERAL HYGIENE CHECK</t>
  </si>
  <si>
    <t>7E3H4hGpr24zJCGlXYQC6P</t>
  </si>
  <si>
    <t>RESIDUE MONITORING</t>
  </si>
  <si>
    <t>1vmYZ3ETWb0NWF4WsFCP3g</t>
  </si>
  <si>
    <t>AH-DLL GROW ADD-ON – MODULE 5</t>
  </si>
  <si>
    <t>This module applies to all producers supplying crops to Albert Heijn-Delhaize (AH-DLL) where the GROW annex (latest version) states “YES” for module 5 for that specific crop.</t>
  </si>
  <si>
    <t>4K6ZBsxlEwoqAu2CrQQC54</t>
  </si>
  <si>
    <t>AH-DLL GROW ADD-ON – MODULE 4</t>
  </si>
  <si>
    <t>This module applies to all producers supplying crops to Albert Heijn-Delhaize (AH-DLL) where the GROW annex (latest version) states “YES” for module 4 for that specific crop. This module relates to postharvest handling practices (wet sorting and/or washing).</t>
  </si>
  <si>
    <t>pl7hYZNWOhFa6WLUP0ACH</t>
  </si>
  <si>
    <t>AH-DLL GROW ADD-ON – MODULE 3</t>
  </si>
  <si>
    <t>This module applies to all producers supplying crops to Albert Heijn-Delhaize (AH-DLL) where the GROW annex (latest version) states “YES” for module 3 for that specific crop. This module relates to product hygiene.</t>
  </si>
  <si>
    <t>1ipBZOhWvxfyXJZY3UhjSQ</t>
  </si>
  <si>
    <t>AH-DLL GROW ADD-ON – MODULE 2</t>
  </si>
  <si>
    <t>This module applies to all producers supplying crops to Albert Heijn-Delhaize (AH-DLL) where the GROW annex (latest version) states “YES” for module 2 for that specific crop. NOTE: Auditors shall incorporate these principles and criteria as part of the IFA visual onsite tour.</t>
  </si>
  <si>
    <t>4Msdn8qM8CDsUXHgo7mR3c</t>
  </si>
  <si>
    <t>AH-DLL GROW ADD-ON – MODULE 1</t>
  </si>
  <si>
    <t>This module applies to all producers supplying crops to Albert Heijn-Delhaize (AH-DLL) where the GROW annex (latest version) states “YES” for module 1 for that specific product.</t>
  </si>
  <si>
    <t>40V0ALJTCbf6o5mEcRnL1V</t>
  </si>
  <si>
    <t>GRASP QMS</t>
  </si>
  <si>
    <t>3uom9p3qca6ax7AaTTK2QT</t>
  </si>
  <si>
    <t>4DY3EifbqbuiHigOcSYX3F</t>
  </si>
  <si>
    <t>HOP 28 SOIL MANAGEMENT</t>
  </si>
  <si>
    <t>ndILr7BDGoGn3oFrbuSXm</t>
  </si>
  <si>
    <t>QMS</t>
  </si>
  <si>
    <t>5QcqRKjyugITtX9F5mWxJx</t>
  </si>
  <si>
    <t>DISCIPLINARY PROCEDURES</t>
  </si>
  <si>
    <t>PIGUID</t>
  </si>
  <si>
    <t>PQGUID</t>
  </si>
  <si>
    <t>N:N ID</t>
  </si>
  <si>
    <t>PIGUID &amp; "NO"</t>
  </si>
  <si>
    <t>6MM7FzD3ajmIZ3fMUIQBQL</t>
  </si>
  <si>
    <t>4a93pDY6sQe7tpxquCN9Xn</t>
  </si>
  <si>
    <t>3bW7mCM5uQWG5p4UE6qoeX</t>
  </si>
  <si>
    <t>7K4fRMTSZOBBLkk6PI0WSW</t>
  </si>
  <si>
    <t>6MvNdLBEIvyUUHJFXzYziy</t>
  </si>
  <si>
    <t>7INdGjdckaWBftwOdZVsAl</t>
  </si>
  <si>
    <t>7tAiqBVsvFH04j72mUF0fD</t>
  </si>
  <si>
    <t>1rgmTlK6Qzmmd84GyiCswC</t>
  </si>
  <si>
    <t>6etzsgtJNifSIjcs3S2UYg</t>
  </si>
  <si>
    <t>2iMzzsG3bU5EugLf7U9tjt</t>
  </si>
  <si>
    <t>1EbcM9s6n6OPXw8GDGO8Pr</t>
  </si>
  <si>
    <t>4xAn80SAaOTMxD51C0VnLp</t>
  </si>
  <si>
    <t>6YKUwZscvhUY8W9GhUNQOU</t>
  </si>
  <si>
    <t>4olPxP688jGFD8NAhFWCVU</t>
  </si>
  <si>
    <t>40wa7FJqMUBIQlksNgatTB</t>
  </si>
  <si>
    <t>7kNmrFzeU4wRlc96GF8JQJ</t>
  </si>
  <si>
    <t>4bHZ8bEW318523teCm0vOO</t>
  </si>
  <si>
    <t>7jZFiWhjWGRPg9d7uoFGp</t>
  </si>
  <si>
    <t>3oYke0cSyF2fmq10YN8tkV</t>
  </si>
  <si>
    <t>50MbjXFXmv6pkqsilOt7cY</t>
  </si>
  <si>
    <t>Level</t>
  </si>
  <si>
    <t>3WqH0sbUd41S1QgzsshLUw</t>
  </si>
  <si>
    <t>Major Must</t>
  </si>
  <si>
    <t>Aanbeveling</t>
  </si>
  <si>
    <t>Minor Must</t>
  </si>
  <si>
    <t>STANDAARD VOOR INTEGRATED FARM ASSURANCE SMART</t>
  </si>
  <si>
    <t>CHECKLIST</t>
  </si>
  <si>
    <t xml:space="preserve">NEDERLANDSE VERSIE 6.0_SEP22 (Ingeval van twijfel geldt de Engelse versie.)
GELDIG VANAF: 1 OKTOBER 2022
VERPLICHT VANAF: 1 JANUARI 2024
</t>
  </si>
  <si>
    <t>Copyright</t>
  </si>
  <si>
    <t>© Copyright: GLOBALG.A.P. c/o FoodPLUS GmbH Spichernstr. 55, 50672 Keulen; Duitsland. Kopiëren en verspreiden alleen toegestaan in niet-gewijzigde vorm.</t>
  </si>
  <si>
    <t>Uw checklist-documenten (stap 2) </t>
  </si>
  <si>
    <t>Dit document bevat de principes en criteria voor de IFA v6 Smart-standaard voor groenten en fruit.</t>
  </si>
  <si>
    <t>Door de vragen op deze pagina te beantwoorden, kunt u principes en criteria uitfilteren die niet relevant zijn voor u. De checklist op het tabblad ”P&amp;C’s” wordt overeenkomstig aangepast. Als alternatief kunt u doorgaan met de checklist in zijn huidige staat.</t>
  </si>
  <si>
    <t>nee</t>
  </si>
  <si>
    <t>ja</t>
  </si>
  <si>
    <r>
      <rPr>
        <b/>
        <sz val="9"/>
        <rFont val="Arial"/>
        <family val="2"/>
      </rPr>
      <t>Hoe kunt u uw checklist filteren:</t>
    </r>
    <r>
      <rPr>
        <sz val="9"/>
        <rFont val="Arial"/>
        <family val="2"/>
      </rPr>
      <t xml:space="preserve">
• Lees de vragen en kies “Ja” of “Nee” (wat van toepassing is).
• Als u kiest voor “Ja” betekent dit dat alle relevante principes en criteria voor die vraag in de checklist blijven staan, aangezien ze van toepassing zijn op uw productieprocessen. 
• Als u kiest voor “Nee” betekent dit dat de principes en criteria die verband houden met deze vraag grijs worden weergegeven in uw checklist en deze niet meer in aanmerking genomen hoeven te worden. 
• Zodra u de vragen op deze pagina hebt beantwoord (Excel-sheet), wordt uw checklist weergegeven op het tabblad “P&amp;C’s”. 
• Niet alle principes en criteria kunnen door deze vragen worden gefilterd. Er kunnen nog enkele principes en criteria zijn die niet van toepassing zijn voor u – u moet deze op individuele basis in aanmerking nemen. </t>
    </r>
  </si>
  <si>
    <t>S2PQGUID</t>
  </si>
  <si>
    <t>Effective Number</t>
  </si>
  <si>
    <t>Stap 2 vragen</t>
  </si>
  <si>
    <t>Antwoord</t>
  </si>
  <si>
    <t>Justification</t>
  </si>
  <si>
    <t>Heeft de producent gebruikgemaakt van onderaannemers en/of dienstverleners tijdens de certificeringscyclus?</t>
  </si>
  <si>
    <t>Is de producent geregistreerd voor parallel eigendom?</t>
  </si>
  <si>
    <t>Is er in-house vermeerderingsmateriaal geproduceerd tijdens de certificeringscyclus (met of zonder behandeling met gewasbeschermingsmiddelen)?</t>
  </si>
  <si>
    <t>Zijn genetisch gemodificeerde organismen (ggo’s) opgenomen in de scope van het bedrijf tijdens de certificeringscyclus?</t>
  </si>
  <si>
    <t>Is er bodem gebruikt voor teeltdoeleinden tijdens de certificeringscyclus?</t>
  </si>
  <si>
    <t>Heeft de producent grondontsmetting gebruikt tijdens de certificeringscyclus?</t>
  </si>
  <si>
    <t>Zijn er substraten (veen of andere media) gebruikt voor teeltdoeleinden tijdens de certificeringscyclus?</t>
  </si>
  <si>
    <t>Heeft de producent meststoffen toegepast (organisch en/of anorganisch) tijdens de certificeringscyclus?</t>
  </si>
  <si>
    <t>Zijn er meststoffen (organisch en/of anorganisch) en/of biostimulantia opgeslagen in het bedrijf tijdens de certificeringscyclus?</t>
  </si>
  <si>
    <t>Heeft de producent organische meststoffen toegepast in het bedrijf tijdens de certificeringscyclus?</t>
  </si>
  <si>
    <t>Is er water opgeslagen in het bedrijf tijdens de certificeringscyclus?</t>
  </si>
  <si>
    <t xml:space="preserve">Zijn gewassen geïrrigeerd tijdens de certificeringscyclus? </t>
  </si>
  <si>
    <t>Zijn gewasbeschermingsmiddelen, biologische bestrijdingsmiddelen (biociden) en/of andere behandelingsproducten gebruikt tijdens de certificeringscyclus?</t>
  </si>
  <si>
    <t xml:space="preserve">Zijn gewasbeschermingsmiddelen, biologische bestrijdingsmiddelen (biociden), en/of andere behandelingsproducten opgeslagen in het bedrijf tijdens de certificeringscyclus?  </t>
  </si>
  <si>
    <t>Heeft er naoogstbehandeling plaatsgevonden tijdens de certificeringscyclus?</t>
  </si>
  <si>
    <r>
      <rPr>
        <b/>
        <sz val="9"/>
        <color theme="1"/>
        <rFont val="Arial"/>
        <family val="2"/>
      </rPr>
      <t>Gebruik van uw checklist:</t>
    </r>
    <r>
      <rPr>
        <sz val="9"/>
        <color theme="1"/>
        <rFont val="Arial"/>
        <family val="2"/>
      </rPr>
      <t xml:space="preserve">
• Uw checklist bevindt zich op het tabblad “P&amp;C’s”. 
• De audit-opmerkingen/algemene informatie (op het bijbehorende tabblad) moeten ook worden ingevuld. 
• Alle principes en criteria moeten worden geaudit en zijn standaard van toepassing, tenzij anders aangegeven.
• Markeer elk principe van de checklist met een x in de kolom die betrekking heeft op de conformiteitsstatus (Ja, Nee of N.v.t.). 
• Principes en criteria moeten worden onderbouwd (van opmerkingen voorzien) zoals hieronder aangegeven.</t>
    </r>
  </si>
  <si>
    <t>Gebruiksgeval</t>
  </si>
  <si>
    <t>Onderbouwing/Opmerkingen vereist?</t>
  </si>
  <si>
    <t>Principes en criteria van Minor Must en Major Must die zijn gemarkeerd als niet van toepassing* (N.v.t.)</t>
  </si>
  <si>
    <t>Er moet altijd een onderbouwing worden gegeven op basis van het waargenomen bewijs.</t>
  </si>
  <si>
    <t>*Sommige principes mogen niet worden gemarkeerd als “N.v.t.”. In dat geval moet u kiezen voor “Ja” of “Nee”.</t>
  </si>
  <si>
    <r>
      <t xml:space="preserve">Principes en criteria van Major Must en Minor Must voor </t>
    </r>
    <r>
      <rPr>
        <b/>
        <sz val="9"/>
        <color theme="1"/>
        <rFont val="Arial"/>
        <family val="2"/>
      </rPr>
      <t>Optie 1 zelfbeoordelingen</t>
    </r>
  </si>
  <si>
    <r>
      <t xml:space="preserve">In geval van </t>
    </r>
    <r>
      <rPr>
        <b/>
        <sz val="9"/>
        <color theme="1"/>
        <rFont val="Arial"/>
        <family val="2"/>
      </rPr>
      <t xml:space="preserve">conformiteit </t>
    </r>
    <r>
      <rPr>
        <sz val="9"/>
        <color theme="1"/>
        <rFont val="Arial"/>
        <family val="2"/>
      </rPr>
      <t>zijn opmerkingen over het waargenomen bewijs niet vereist, maar wel toegestaan.</t>
    </r>
  </si>
  <si>
    <r>
      <t xml:space="preserve">In geval van </t>
    </r>
    <r>
      <rPr>
        <b/>
        <sz val="9"/>
        <color theme="1"/>
        <rFont val="Arial"/>
        <family val="2"/>
      </rPr>
      <t xml:space="preserve">niet-conformiteit </t>
    </r>
    <r>
      <rPr>
        <sz val="9"/>
        <color theme="1"/>
        <rFont val="Arial"/>
        <family val="2"/>
      </rPr>
      <t>moet er altijd een onderbouwing worden gegeven op basis van het waargenomen bewijs.</t>
    </r>
  </si>
  <si>
    <t>Principes en criteria van Major Must in interne QMS-audits of interne audits van leden/locaties (Optie 2 of Optie 1 multi-site-producenten met QMS)</t>
  </si>
  <si>
    <t>Er moet altijd een onderbouwing worden gegeven op basis van het waargenomen bewijs, ongeacht of de status conform of niet-conform is.</t>
  </si>
  <si>
    <t>Principes en criteria van Minor Must bij interne QMS-audits of interne audits van leden/locaties (Optie 2 of Optie 1 multi-site-producenten met QMS)</t>
  </si>
  <si>
    <t>Aanbevelingen</t>
  </si>
  <si>
    <t>Onderbouwing is niet vereist voor Aanbevelingen maar wel toegestaan, zowel bij conformiteit als bij niet-conformiteit.</t>
  </si>
  <si>
    <t xml:space="preserve">Zelfbeoordeling/opmerkingen bij interne audit
</t>
  </si>
  <si>
    <t>Maak een keuze</t>
  </si>
  <si>
    <t>IFA v6 Smart</t>
  </si>
  <si>
    <t>IFA v6 GFS</t>
  </si>
  <si>
    <t>Optie 1 – Enkele site-producent</t>
  </si>
  <si>
    <t>Optie 1 – Multi-site-producent zonder QMS</t>
  </si>
  <si>
    <t>Optie 1 – Multi-site-proucent met QMS</t>
  </si>
  <si>
    <t>Optie 2 – Lid van producentengroep</t>
  </si>
  <si>
    <t>Soort audit</t>
  </si>
  <si>
    <t>Zelfbeoordeling</t>
  </si>
  <si>
    <t>Interne audit</t>
  </si>
  <si>
    <t>Overige</t>
  </si>
  <si>
    <t>Ja</t>
  </si>
  <si>
    <t>Nee</t>
  </si>
  <si>
    <t xml:space="preserve">Maakt de producent gebruik van een adviseur? </t>
  </si>
  <si>
    <t xml:space="preserve">Zo ja, is de adviseur een door Geregistreerde Trainer? </t>
  </si>
  <si>
    <t xml:space="preserve">Zo ja, wat is de naam van de adviseur?  </t>
  </si>
  <si>
    <t xml:space="preserve">Is de producent geregistreerd voor parallelle productie (waaronder het eerder genoemde parallelle eigendom)? </t>
  </si>
  <si>
    <t>Zo ja, voor welke producten?</t>
  </si>
  <si>
    <t>Neemt de producent producten af van gecertificeerde productieprocessen van externe bronnen?</t>
  </si>
  <si>
    <t xml:space="preserve">Zo ja, welke producten? </t>
  </si>
  <si>
    <t xml:space="preserve">Is de oogst van de producten geobserveerd tijdens de zelfbeoordeling/interne audit? </t>
  </si>
  <si>
    <t xml:space="preserve">Zo ja, van welke producten? </t>
  </si>
  <si>
    <t xml:space="preserve">Is de productbehandeling geobserveerd tijdens de zelfbeoordeling/interne audit?  </t>
  </si>
  <si>
    <t xml:space="preserve">Vermeld alle producten die tijdens de zelfbeoordeling/interne audit zijn gepresenteerd: </t>
  </si>
  <si>
    <t xml:space="preserve">Bezochte locatie(s): </t>
  </si>
  <si>
    <t xml:space="preserve">Duur van zelfbeoordeling/interne audit: </t>
  </si>
  <si>
    <t>Berekening van de 95% minor musts waaraan voldaan is:</t>
  </si>
  <si>
    <t>Naam producent: </t>
  </si>
  <si>
    <t xml:space="preserve">Datum: </t>
  </si>
  <si>
    <t>Handtekening:     </t>
  </si>
  <si>
    <t>x</t>
  </si>
  <si>
    <t>ifna</t>
  </si>
  <si>
    <t>RelatedPQ</t>
  </si>
  <si>
    <t>PIGUID&amp;NO</t>
  </si>
  <si>
    <t>Hoofdstuk</t>
  </si>
  <si>
    <r>
      <rPr>
        <b/>
        <i/>
        <sz val="8"/>
        <rFont val="Arial"/>
        <family val="2"/>
      </rPr>
      <t>Beschrijving</t>
    </r>
    <r>
      <rPr>
        <b/>
        <sz val="8"/>
        <rFont val="Arial"/>
        <family val="2"/>
      </rPr>
      <t>/principe</t>
    </r>
  </si>
  <si>
    <t>Criteria</t>
  </si>
  <si>
    <t>N.v.t.</t>
  </si>
  <si>
    <t>Geautomatiseerd antwoord voor stap 2 vraag</t>
  </si>
  <si>
    <t>Onderbouwing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</si>
</sst>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9"/>
      <color theme="1"/>
      <name val="Arial"/>
      <family val="2"/>
    </font>
    <font>
      <b/>
      <i/>
      <sz val="8"/>
      <name val="Arial"/>
      <family val="2"/>
    </font>
    <font>
      <sz val="10"/>
      <color indexed="8"/>
      <name val="Arial"/>
      <family val="2"/>
    </font>
    <font>
      <sz val="7"/>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s>
  <borders count="15">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s>
  <cellStyleXfs count="4">
    <xf numFmtId="0" fontId="0" fillId="0" borderId="0"/>
    <xf numFmtId="0" fontId="2" fillId="0" borderId="0"/>
    <xf numFmtId="0" fontId="13" fillId="0" borderId="0"/>
    <xf numFmtId="0" fontId="19" fillId="0" borderId="0"/>
  </cellStyleXfs>
  <cellXfs count="83">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10" fillId="0" borderId="0" xfId="0" applyFont="1" applyAlignment="1">
      <alignment vertical="top" wrapText="1"/>
    </xf>
    <xf numFmtId="0" fontId="4"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0" xfId="0" applyFont="1" applyAlignment="1">
      <alignment vertical="top" wrapText="1"/>
    </xf>
    <xf numFmtId="0" fontId="14" fillId="0" borderId="0" xfId="2" applyFont="1" applyAlignment="1">
      <alignment vertical="top" wrapText="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15" fillId="0" borderId="0" xfId="2" applyFont="1" applyAlignment="1">
      <alignment vertical="center" wrapText="1"/>
    </xf>
    <xf numFmtId="0" fontId="14" fillId="4" borderId="7" xfId="2" applyFont="1" applyFill="1" applyBorder="1" applyAlignment="1" applyProtection="1">
      <alignment horizontal="center" vertical="center"/>
      <protection locked="0"/>
    </xf>
    <xf numFmtId="0" fontId="17" fillId="0" borderId="0" xfId="2" applyFont="1" applyAlignment="1">
      <alignment vertical="center"/>
    </xf>
    <xf numFmtId="0" fontId="14" fillId="0" borderId="0" xfId="2" applyFont="1" applyAlignment="1">
      <alignment vertical="center" wrapText="1"/>
    </xf>
    <xf numFmtId="0" fontId="14" fillId="0" borderId="0" xfId="2" applyFont="1" applyAlignment="1">
      <alignment horizontal="center" vertical="center"/>
    </xf>
    <xf numFmtId="0" fontId="18" fillId="0" borderId="0" xfId="2" applyFont="1" applyAlignment="1">
      <alignment horizontal="center" vertical="center"/>
    </xf>
    <xf numFmtId="0" fontId="15" fillId="0" borderId="0" xfId="2" applyFont="1" applyAlignment="1">
      <alignment horizontal="left" vertical="center" wrapText="1" indent="2"/>
    </xf>
    <xf numFmtId="0" fontId="14" fillId="4" borderId="7" xfId="3" applyFont="1" applyFill="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21" fillId="0" borderId="0" xfId="2" applyFont="1" applyAlignment="1">
      <alignment vertical="center"/>
    </xf>
    <xf numFmtId="0" fontId="23" fillId="0" borderId="0" xfId="2" applyFont="1" applyAlignment="1">
      <alignment vertical="center"/>
    </xf>
    <xf numFmtId="0" fontId="15" fillId="0" borderId="0" xfId="2" applyFont="1" applyAlignment="1">
      <alignment horizontal="left" vertical="center" wrapText="1"/>
    </xf>
    <xf numFmtId="0" fontId="14" fillId="0" borderId="0" xfId="2" applyFont="1" applyAlignment="1">
      <alignment horizontal="left" vertical="center" indent="3"/>
    </xf>
    <xf numFmtId="0" fontId="16" fillId="0" borderId="0" xfId="2" applyFont="1" applyAlignment="1">
      <alignment horizontal="left" vertical="center" indent="3"/>
    </xf>
    <xf numFmtId="0" fontId="24" fillId="0" borderId="0" xfId="3" applyFont="1" applyAlignment="1">
      <alignment vertical="center"/>
    </xf>
    <xf numFmtId="0" fontId="25" fillId="0" borderId="0" xfId="3" applyFont="1" applyAlignment="1">
      <alignment vertical="center"/>
    </xf>
    <xf numFmtId="0" fontId="9" fillId="0" borderId="0" xfId="3" applyFont="1" applyAlignment="1">
      <alignment vertical="center"/>
    </xf>
    <xf numFmtId="0" fontId="25" fillId="0" borderId="0" xfId="3" applyFont="1" applyAlignment="1">
      <alignment vertical="center" wrapText="1"/>
    </xf>
    <xf numFmtId="0" fontId="16" fillId="0" borderId="0" xfId="3" applyFont="1" applyAlignment="1">
      <alignment vertical="center"/>
    </xf>
    <xf numFmtId="0" fontId="16" fillId="0" borderId="0" xfId="2" applyFont="1" applyAlignment="1">
      <alignment vertical="center" wrapText="1"/>
    </xf>
    <xf numFmtId="0" fontId="26" fillId="0" borderId="0" xfId="0" applyFont="1"/>
    <xf numFmtId="0" fontId="15" fillId="0" borderId="0" xfId="0" applyFont="1" applyAlignment="1">
      <alignment wrapText="1"/>
    </xf>
    <xf numFmtId="0" fontId="16" fillId="0" borderId="0" xfId="0" applyFont="1" applyAlignment="1">
      <alignment wrapText="1"/>
    </xf>
    <xf numFmtId="0" fontId="0" fillId="2" borderId="1" xfId="0" applyFill="1" applyBorder="1"/>
    <xf numFmtId="0" fontId="26" fillId="0" borderId="8" xfId="0" applyFont="1" applyBorder="1"/>
    <xf numFmtId="0" fontId="11" fillId="3" borderId="2" xfId="0" applyFont="1" applyFill="1" applyBorder="1" applyAlignment="1">
      <alignment vertical="center" wrapText="1"/>
    </xf>
    <xf numFmtId="0" fontId="0" fillId="0" borderId="0" xfId="0" applyAlignment="1">
      <alignment horizontal="right"/>
    </xf>
    <xf numFmtId="0" fontId="0" fillId="2" borderId="11" xfId="0" applyFill="1" applyBorder="1"/>
    <xf numFmtId="0" fontId="0" fillId="2" borderId="12" xfId="0" applyFill="1" applyBorder="1"/>
    <xf numFmtId="0" fontId="14" fillId="4" borderId="7" xfId="2" applyFont="1" applyFill="1" applyBorder="1" applyAlignment="1" applyProtection="1">
      <alignment horizontal="left" vertical="center"/>
      <protection locked="0"/>
    </xf>
    <xf numFmtId="0" fontId="15" fillId="0" borderId="0" xfId="2" applyFont="1" applyAlignment="1" applyProtection="1">
      <alignment vertical="center"/>
      <protection locked="0"/>
    </xf>
    <xf numFmtId="0" fontId="14" fillId="0" borderId="0" xfId="2" applyFont="1" applyAlignment="1" applyProtection="1">
      <alignment vertical="center"/>
      <protection locked="0"/>
    </xf>
    <xf numFmtId="0" fontId="20" fillId="0" borderId="0" xfId="2" applyFont="1" applyAlignment="1" applyProtection="1">
      <alignment vertical="center"/>
      <protection locked="0"/>
    </xf>
    <xf numFmtId="0" fontId="22" fillId="0" borderId="0" xfId="2" applyFont="1" applyAlignment="1" applyProtection="1">
      <alignment vertical="center"/>
      <protection locked="0"/>
    </xf>
    <xf numFmtId="0" fontId="28" fillId="0" borderId="2" xfId="0" applyFont="1" applyBorder="1" applyAlignment="1">
      <alignment vertical="center" wrapText="1"/>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10" xfId="0" applyFont="1" applyBorder="1" applyAlignment="1">
      <alignment vertical="center" wrapText="1"/>
    </xf>
    <xf numFmtId="0" fontId="29" fillId="0" borderId="2" xfId="0" applyFont="1" applyBorder="1" applyAlignment="1">
      <alignment vertical="center" wrapText="1"/>
    </xf>
    <xf numFmtId="0" fontId="0" fillId="0" borderId="0" xfId="0" applyAlignment="1">
      <alignment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26" fillId="0" borderId="9" xfId="0" applyFont="1" applyBorder="1"/>
    <xf numFmtId="0" fontId="28" fillId="5" borderId="2" xfId="0" applyFont="1" applyFill="1" applyBorder="1" applyAlignment="1">
      <alignment vertical="top" wrapText="1"/>
    </xf>
    <xf numFmtId="0" fontId="28" fillId="5" borderId="10" xfId="0" applyFont="1" applyFill="1" applyBorder="1" applyAlignment="1">
      <alignment vertical="top" wrapText="1"/>
    </xf>
    <xf numFmtId="0" fontId="31" fillId="0" borderId="0" xfId="0" applyFont="1" applyAlignment="1">
      <alignment horizontal="justify" vertical="center"/>
    </xf>
    <xf numFmtId="0" fontId="32" fillId="0" borderId="5" xfId="0" applyFont="1" applyBorder="1" applyAlignment="1">
      <alignment horizontal="left" vertical="top" wrapText="1"/>
    </xf>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6" xfId="0" applyFont="1" applyBorder="1" applyAlignment="1" applyProtection="1">
      <alignment horizontal="left" vertical="top" wrapText="1"/>
      <protection locked="0"/>
    </xf>
    <xf numFmtId="0" fontId="28" fillId="5" borderId="2" xfId="0" applyFont="1" applyFill="1" applyBorder="1" applyAlignment="1" applyProtection="1">
      <alignment vertical="top" wrapText="1"/>
      <protection locked="0"/>
    </xf>
    <xf numFmtId="0" fontId="10" fillId="0" borderId="2" xfId="0" applyFont="1" applyBorder="1" applyAlignment="1">
      <alignment vertical="top" wrapText="1"/>
    </xf>
    <xf numFmtId="0" fontId="10" fillId="0" borderId="10" xfId="0" applyFont="1" applyBorder="1" applyAlignment="1">
      <alignment vertical="top" wrapText="1"/>
    </xf>
    <xf numFmtId="0" fontId="0" fillId="0" borderId="0" xfId="0" applyAlignment="1">
      <alignment horizontal="center"/>
    </xf>
    <xf numFmtId="0" fontId="29" fillId="0" borderId="10" xfId="0" applyFont="1" applyBorder="1" applyAlignment="1">
      <alignment vertical="center" wrapText="1"/>
    </xf>
    <xf numFmtId="0" fontId="29" fillId="0" borderId="4" xfId="0" applyFont="1" applyBorder="1" applyAlignment="1">
      <alignment vertical="center" wrapText="1"/>
    </xf>
    <xf numFmtId="0" fontId="29" fillId="0" borderId="14" xfId="0" applyFont="1" applyBorder="1" applyAlignment="1">
      <alignment vertical="center" wrapText="1"/>
    </xf>
    <xf numFmtId="0" fontId="15" fillId="0" borderId="0" xfId="0" applyFont="1" applyAlignment="1">
      <alignment vertical="top" wrapText="1"/>
    </xf>
    <xf numFmtId="0" fontId="27" fillId="0" borderId="0" xfId="0" applyFont="1" applyAlignment="1">
      <alignment vertical="top" wrapText="1"/>
    </xf>
    <xf numFmtId="0" fontId="29" fillId="0" borderId="0" xfId="0" applyFont="1" applyAlignment="1">
      <alignment vertical="top" wrapText="1"/>
    </xf>
    <xf numFmtId="0" fontId="14" fillId="4" borderId="7" xfId="2" applyFont="1" applyFill="1" applyBorder="1" applyAlignment="1" applyProtection="1">
      <alignment horizontal="left" vertical="center"/>
      <protection locked="0"/>
    </xf>
    <xf numFmtId="0" fontId="14" fillId="4" borderId="7" xfId="3" applyFont="1" applyFill="1" applyBorder="1" applyAlignment="1" applyProtection="1">
      <alignment horizontal="left" vertical="center"/>
      <protection locked="0"/>
    </xf>
  </cellXfs>
  <cellStyles count="4">
    <cellStyle name="Normal 2" xfId="2" xr:uid="{C3485E64-CE88-4B96-8208-978A74BE3F32}"/>
    <cellStyle name="Normal 3" xfId="3" xr:uid="{DAD9406A-68A2-4AA3-8572-2ABF27A4963C}"/>
    <cellStyle name="Standaard" xfId="0" builtinId="0"/>
    <cellStyle name="Standard 2" xfId="1" xr:uid="{B87F995B-24D7-4906-BEFF-E6FBCBD3545A}"/>
  </cellStyles>
  <dxfs count="79">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font>
      <numFmt numFmtId="0" formatCode="General"/>
      <border>
        <left style="thin">
          <color indexed="64"/>
        </left>
      </border>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font>
      <border outline="0">
        <right style="thin">
          <color indexed="64"/>
        </right>
      </border>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F2F2F2"/>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2</xdr:row>
      <xdr:rowOff>216808</xdr:rowOff>
    </xdr:to>
    <xdr:pic>
      <xdr:nvPicPr>
        <xdr:cNvPr id="2" name="Grafik 5">
          <a:extLst>
            <a:ext uri="{FF2B5EF4-FFF2-40B4-BE49-F238E27FC236}">
              <a16:creationId xmlns:a16="http://schemas.microsoft.com/office/drawing/2014/main" id="{48084079-7371-4608-9EFE-464988F982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FD0CE34D-A5E0-4DF3-8473-8F65BA50FE1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304" totalsRowShown="0" headerRowDxfId="78" dataDxfId="77">
  <autoFilter ref="A1:W304" xr:uid="{5E4A3C7A-B516-496C-AB14-13DFD3A2723D}">
    <filterColumn colId="20">
      <filters>
        <filter val="#N/A"/>
      </filters>
    </filterColumn>
  </autoFilter>
  <tableColumns count="23">
    <tableColumn id="1" xr3:uid="{044F80AF-13D6-43AB-A5B1-7C68AFF731FB}" name="GUID" dataDxfId="76"/>
    <tableColumn id="17" xr3:uid="{18AA75CE-354D-40EC-8920-6CB5FF46828F}" name="Column1" dataDxfId="75"/>
    <tableColumn id="2" xr3:uid="{032AB6E3-58C3-4C28-810E-11B0230C74A4}" name="Number" dataDxfId="74"/>
    <tableColumn id="3" xr3:uid="{3BEDC4F2-4D60-4F30-BA9F-5256E6C46012}" name="PGUID" dataDxfId="73"/>
    <tableColumn id="4" xr3:uid="{C458C529-1090-4A42-8287-B8C90CAF0DE6}" name="P" dataDxfId="72"/>
    <tableColumn id="5" xr3:uid="{70890F01-B018-4AF0-A586-A1EA8123A497}" name="CGUID" dataDxfId="71"/>
    <tableColumn id="6" xr3:uid="{7E0A4C5E-F331-49FA-A7C5-495D56B9B63C}" name="C" dataDxfId="70"/>
    <tableColumn id="7" xr3:uid="{12CB8529-E8DC-42E8-B394-018A3914F4BD}" name="L" dataDxfId="69"/>
    <tableColumn id="8" xr3:uid="{2ECC4D29-1A6C-4A6B-8EE9-0AED69B3D965}" name="LGUID" dataDxfId="68">
      <calculatedColumnFormula>INDEX(Level[Level],MATCH(PIs[[#This Row],[L]],Level[GUID],0),1)</calculatedColumnFormula>
    </tableColumn>
    <tableColumn id="9" xr3:uid="{5AB01D88-2273-4AB9-B72E-616FBC35468E}" name="MGUID" dataDxfId="67"/>
    <tableColumn id="10" xr3:uid="{CA1E3BB0-C3A8-4D32-AE73-CB6293C15C01}" name="M" dataDxfId="66"/>
    <tableColumn id="11" xr3:uid="{7DA1A90B-56BE-4C48-935D-69C11DDAAC0B}" name="JG" dataDxfId="65"/>
    <tableColumn id="12" xr3:uid="{E7B90937-1C27-4E1C-B645-1A7EBE5E84ED}" name="GG" dataDxfId="64"/>
    <tableColumn id="13" xr3:uid="{F9B3705B-9DF2-46AE-AF3D-B6C0F5432068}" name="SGUID" dataDxfId="63"/>
    <tableColumn id="14" xr3:uid="{34FE457F-8641-4B79-8C58-FEFA656005A7}" name="S" dataDxfId="62">
      <calculatedColumnFormula>INDEX(allsections[[S]:[Order]],MATCH(PIs[[#This Row],[SGUID]],allsections[SGUID],0),1)</calculatedColumnFormula>
    </tableColumn>
    <tableColumn id="18" xr3:uid="{0D51EE4F-0131-4DC7-B3A3-0B9059D4250F}" name="Sbody" dataDxfId="61">
      <calculatedColumnFormula>INDEX(allsections[[S]:[Order]],MATCH(PIs[[#This Row],[SGUID]],allsections[SGUID],0),2)</calculatedColumnFormula>
    </tableColumn>
    <tableColumn id="19" xr3:uid="{89ED2C2B-3939-45C5-A6E2-DA0AEA787F81}" name="Order" dataDxfId="60">
      <calculatedColumnFormula>INDEX(allsections[[S]:[Order]],MATCH(PIs[[#This Row],[SGUID]],allsections[SGUID],0),3)</calculatedColumnFormula>
    </tableColumn>
    <tableColumn id="15" xr3:uid="{712A3E4D-F5D7-4A6A-8BD1-BE1AECBA0B38}" name="SSGUID" dataDxfId="59"/>
    <tableColumn id="16" xr3:uid="{7C0E9491-7873-4873-BC23-156554227B84}" name="SS" dataDxfId="58">
      <calculatedColumnFormula>INDEX(allsections[[S]:[Order]],MATCH(PIs[[#This Row],[SSGUID]],allsections[SGUID],0),1)</calculatedColumnFormula>
    </tableColumn>
    <tableColumn id="20" xr3:uid="{2D6C963D-100D-49FC-A450-A9BBE4571266}" name="Ssbody" dataDxfId="57">
      <calculatedColumnFormula>INDEX(allsections[[S]:[Order]],MATCH(PIs[[#This Row],[SSGUID]],allsections[SGUID],0),2)</calculatedColumnFormula>
    </tableColumn>
    <tableColumn id="21" xr3:uid="{F9AE84F6-00C7-4EC9-8467-07E6258F51AA}" name="Column2" dataDxfId="56">
      <calculatedColumnFormula>INDEX(S2PQ_relational[],MATCH(PIs[[#This Row],[GUID]],S2PQ_relational[PIGUID],0),2)</calculatedColumnFormula>
    </tableColumn>
    <tableColumn id="22" xr3:uid="{28FF5430-6A66-4075-A5BC-614839005D6E}" name="NA Exempt" dataDxfId="55"/>
    <tableColumn id="23" xr3:uid="{CB5EC807-9B07-42CB-A81E-6F88D40415B6}" name="PHU" dataDxfId="5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87" totalsRowShown="0" headerRowDxfId="24" dataDxfId="22" headerRowBorderDxfId="23" tableBorderDxfId="21" totalsRowBorderDxfId="20">
  <autoFilter ref="B1:R287" xr:uid="{1261C0CD-9DFC-42C9-80BE-51DEE78AE2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28CA087-C3C8-4D7F-907C-6CF1EE38932E}" name="SGUID" dataDxfId="19"/>
    <tableColumn id="10" xr3:uid="{FF5F5DBD-07D0-40D8-813E-9DBBBC2BCD50}" name="SSGUID" dataDxfId="18"/>
    <tableColumn id="3" xr3:uid="{4748476E-C145-4501-811E-B12F8E24E458}" name="Column2" dataDxfId="17">
      <calculatedColumnFormula>IF(Checklist48[[#This Row],[SGUID]]="",IF(Checklist48[[#This Row],[SSGUID]]="",0,1),1)</calculatedColumnFormula>
    </tableColumn>
    <tableColumn id="2" xr3:uid="{51BDDE90-CEEF-4351-9195-77DAA7712CEB}" name="PIGUID" dataDxfId="16"/>
    <tableColumn id="7" xr3:uid="{AABE43B1-2239-4448-AD5C-B89B2D45049F}" name="ifna" dataDxfId="15">
      <calculatedColumnFormula>_xlfn.IFNA(Checklist48[[#This Row],[RelatedPQ]],"NA")</calculatedColumnFormula>
    </tableColumn>
    <tableColumn id="20" xr3:uid="{521BAD82-E355-48ED-A444-95DFEDADE8E2}" name="RelatedPQ" dataDxfId="14">
      <calculatedColumnFormula>IF(Checklist48[[#This Row],[PIGUID]]="","",INDEX(S2PQ_relational[],MATCH(Checklist48[[#This Row],[PIGUID&amp;NO]],S2PQ_relational[PIGUID &amp; "NO"],0),2))</calculatedColumnFormula>
    </tableColumn>
    <tableColumn id="6" xr3:uid="{0039D9A7-7EF8-43D6-962A-A50903436496}" name="PIGUID&amp;NO" dataDxfId="13">
      <calculatedColumnFormula>Checklist48[[#This Row],[PIGUID]]&amp;"NO"</calculatedColumnFormula>
    </tableColumn>
    <tableColumn id="5" xr3:uid="{B7ED63A7-414C-4F1B-B54E-0342C852A59E}" name="NA Exempt" dataDxfId="12">
      <calculatedColumnFormula>IF(Checklist48[[#This Row],[PIGUID]]="","",INDEX(PIs[NA Exempt],MATCH(Checklist48[[#This Row],[PIGUID]],PIs[GUID],0),1))</calculatedColumnFormula>
    </tableColumn>
    <tableColumn id="16" xr3:uid="{322472AA-8FBA-485E-A0D8-FBEE13873AB5}" name="Hoofdstuk" dataDxfId="11">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Beschrijving/principe" dataDxfId="10">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eria" dataDxfId="9">
      <calculatedColumnFormula>IF(Checklist48[[#This Row],[SGUID]]="",IF(Checklist48[[#This Row],[SSGUID]]="",INDEX(PIs[[Column1]:[SS]],MATCH(Checklist48[[#This Row],[PIGUID]],PIs[GUID],0),6),""),"")</calculatedColumnFormula>
    </tableColumn>
    <tableColumn id="11" xr3:uid="{C75CA1B0-3488-4D4A-B29C-C647D7865B10}" name="Level" dataDxfId="8">
      <calculatedColumnFormula>IF(Checklist48[[#This Row],[SSGUID]]="",IF(Checklist48[[#This Row],[PIGUID]]="","",INDEX(PIs[[Column1]:[SS]],MATCH(Checklist48[[#This Row],[PIGUID]],PIs[GUID],0),8)),"")</calculatedColumnFormula>
    </tableColumn>
    <tableColumn id="12" xr3:uid="{ED672EFA-5865-417F-BB4F-1B388E0255A6}" name="Ja" dataDxfId="7"/>
    <tableColumn id="13" xr3:uid="{349BEB01-CA71-44CC-86B5-152DEA6179D5}" name="Nee" dataDxfId="6"/>
    <tableColumn id="14" xr3:uid="{5762A0E9-667A-42EA-A744-CF6C53B6A269}" name="N.v.t." dataDxfId="5">
      <calculatedColumnFormula>IF(Checklist48[[#This Row],[ifna]]="NA","",IF(Checklist48[[#This Row],[RelatedPQ]]=0,"",IF(Checklist48[[#This Row],[RelatedPQ]]="","",IF((INDEX(S2PQ_relational[],MATCH(Checklist48[[#This Row],[PIGUID&amp;NO]],S2PQ_relational[PIGUID &amp; "NO"],0),1))=Checklist48[[#This Row],[PIGUID]],"niet van toepassing",""))))</calculatedColumnFormula>
    </tableColumn>
    <tableColumn id="15" xr3:uid="{AEA496EE-CBE7-496C-B617-02F2414FE565}" name="Geautomatiseerd antwoord voor stap 2 vraag" dataDxfId="4">
      <calculatedColumnFormula>IF(Checklist48[[#This Row],[N.v.t.]]="niet van toepassing",INDEX(S2PQ[[Stap 2 vragen]:[Justification]],MATCH(Checklist48[[#This Row],[RelatedPQ]],S2PQ[S2PQGUID],0),3),"")</calculatedColumnFormula>
    </tableColumn>
    <tableColumn id="19" xr3:uid="{44380B42-FA7E-445D-9B15-DB7632F760D9}" name="Onderbouwing"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8" totalsRowShown="0">
  <autoFilter ref="A2:D338" xr:uid="{82988041-255B-4029-849A-CAC9CB90C3BF}">
    <filterColumn colId="0" hiddenButton="1"/>
    <filterColumn colId="1" hiddenButton="1"/>
    <filterColumn colId="2" hiddenButton="1"/>
    <filterColumn colId="3" hiddenButton="1"/>
  </autoFilter>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5" totalsRowShown="0">
  <autoFilter ref="F2:I15" xr:uid="{9DF33FD5-38F1-4EC4-94A7-453759C029D5}"/>
  <sortState xmlns:xlrd2="http://schemas.microsoft.com/office/spreadsheetml/2017/richdata2" ref="F3:I15">
    <sortCondition ref="I2:I3"/>
  </sortState>
  <tableColumns count="4">
    <tableColumn id="1" xr3:uid="{4C6C6EAC-E3B8-4983-B903-570950C4A390}" name="SGUID" dataDxfId="53"/>
    <tableColumn id="2" xr3:uid="{FB020DC4-E3B6-4389-B5EE-135BBCA6D60C}" name="S" dataDxfId="52">
      <calculatedColumnFormula>INDEX(allsections[[S]:[Order]],MATCH(unique_sections[[#This Row],[SGUID]],allsections[SGUID],0),1)</calculatedColumnFormula>
    </tableColumn>
    <tableColumn id="3" xr3:uid="{3491EBA2-6F3F-46A9-BA1F-8F37AA4C37BF}" name="Sbody" dataDxfId="51">
      <calculatedColumnFormula>INDEX(allsections[[S]:[Order]],MATCH(unique_sections[[#This Row],[SGUID]],allsections[SGUID],0),2)</calculatedColumnFormula>
    </tableColumn>
    <tableColumn id="4" xr3:uid="{2CCE8E68-43E0-4B1C-A9E7-ED729BE54A6A}" name="Order" dataDxfId="50">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49" totalsRowShown="0">
  <tableColumns count="7">
    <tableColumn id="1" xr3:uid="{50AA5D40-C69F-4EEF-A749-049243C60406}" name="Section GUID" dataDxfId="49"/>
    <tableColumn id="2" xr3:uid="{BBBA6B65-7E6B-45A7-B27A-3A7BD37839E4}" name="Subsection GUID" dataDxfId="48"/>
    <tableColumn id="3" xr3:uid="{BA9D9A02-EE6E-429A-8E27-213401CC35CF}" name="Title" dataDxfId="47">
      <calculatedColumnFormula>P3&amp;Q3</calculatedColumnFormula>
    </tableColumn>
    <tableColumn id="4" xr3:uid="{32E95E8B-3C8E-4CB8-9588-F7AE4D08E8C5}" name="S Order" dataDxfId="46">
      <calculatedColumnFormula>INDEX(allsections[[S]:[Order]],MATCH(P3,allsections[SGUID],0),3)</calculatedColumnFormula>
    </tableColumn>
    <tableColumn id="5" xr3:uid="{B976C304-4D87-4ECE-A806-3A3AC63BBA14}" name="SS Order" dataDxfId="45">
      <calculatedColumnFormula>INDEX(allsections[[S]:[Order]],MATCH(Q3,allsections[SGUID],0),3)</calculatedColumnFormula>
    </tableColumn>
    <tableColumn id="6" xr3:uid="{E9C1FCE4-D485-47DD-9199-94307EB0F9FF}" name="GUID"/>
    <tableColumn id="7" xr3:uid="{8A38A788-5036-4992-A5C6-DCD2DB933D42}" name="Schon da?" dataDxfId="44">
      <calculatedColumnFormula>COUNTIF(Z:Z,sectionsubsection[[#This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45" totalsRowShown="0">
  <autoFilter ref="K2:N45" xr:uid="{80190567-D1CF-4F5C-8F2A-CE1D0B2E11B0}"/>
  <sortState xmlns:xlrd2="http://schemas.microsoft.com/office/spreadsheetml/2017/richdata2" ref="K3:N45">
    <sortCondition ref="N2:N45"/>
  </sortState>
  <tableColumns count="4">
    <tableColumn id="1" xr3:uid="{174EBF58-71A0-49DD-BDF9-9B1E15979C9A}" name="SSGUID" dataDxfId="43"/>
    <tableColumn id="2" xr3:uid="{610BA2CD-4D82-4ACC-96D5-FCF1D0E01616}" name="SS" dataDxfId="42">
      <calculatedColumnFormula>INDEX(allsections[[S]:[Order]],MATCH(unique_sub[[#This Row],[SSGUID]],allsections[SGUID],0),1)</calculatedColumnFormula>
    </tableColumn>
    <tableColumn id="3" xr3:uid="{FEECEED9-62EC-4E39-BBCF-7FFA78E9475A}" name="Ssbody" dataDxfId="41">
      <calculatedColumnFormula>INDEX(allsections[[S]:[Order]],MATCH(unique_sub[[#This Row],[SSGUID]],allsections[SGUID],0),2)</calculatedColumnFormula>
    </tableColumn>
    <tableColumn id="4" xr3:uid="{798ED63C-064E-4FA2-AF9B-FD1BEE95201A}" name="Order" dataDxfId="40">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9"/>
    <tableColumn id="2" xr3:uid="{30133D96-7EE5-4189-8B69-2CF2CF067271}" name="Subsection GUID" dataDxfId="38"/>
    <tableColumn id="3" xr3:uid="{ED3D81E1-2B46-44CE-AF52-71039CF1928C}" name="Title" dataDxfId="37"/>
    <tableColumn id="4" xr3:uid="{53EAD869-67E0-4492-AE8E-7EDE6B1E30D5}" name="S Order" dataDxfId="36">
      <calculatedColumnFormula>INDEX(allsections[[S]:[Order]],MATCH(X3,allsections[SGUID],0),3)</calculatedColumnFormula>
    </tableColumn>
    <tableColumn id="5" xr3:uid="{58241B3A-E865-458B-B7C9-E04317E8B4FB}" name="SS Order" dataDxfId="35">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317" totalsRowShown="0">
  <autoFilter ref="A1:D317" xr:uid="{B0817620-6DC1-4852-89C4-D88E59439B6E}">
    <filterColumn colId="0" hiddenButton="1"/>
    <filterColumn colId="1" hiddenButton="1"/>
    <filterColumn colId="2" hiddenButton="1"/>
    <filterColumn colId="3" hiddenButton="1"/>
  </autoFilter>
  <tableColumns count="4">
    <tableColumn id="1" xr3:uid="{34157229-47EE-4C5F-B7D9-70B9F6AB1C60}" name="PIGUID"/>
    <tableColumn id="2" xr3:uid="{6F40A81F-CC2F-4797-9D07-55D3D6440652}" name="PQGUID"/>
    <tableColumn id="3" xr3:uid="{0455099A-5206-47FB-A9BA-D8EC04A94B79}" name="N:N ID" dataDxfId="34">
      <calculatedColumnFormula>S2PQ_relational[[#This Row],[PIGUID]]&amp;S2PQ_relational[[#This Row],[PQGUID]]</calculatedColumnFormula>
    </tableColumn>
    <tableColumn id="4" xr3:uid="{3BCD0F4D-FE45-47F8-9940-14493B57B629}" name="PIGUID &amp; &quot;NO&quot;" dataDxfId="33">
      <calculatedColumnFormula>IF(INDEX(S2PQ[[S2PQGUID]:[Antwoord]],MATCH(S2PQ_relational[[#This Row],[PQGUID]],S2PQ[S2PQGUID],0),5)="nee",S2PQ_relational[[#This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5" totalsRowShown="0" headerRowDxfId="32" dataDxfId="31">
  <autoFilter ref="C10:H25" xr:uid="{E738A1E6-403F-40A7-B5AD-D7D69238C53E}"/>
  <sortState xmlns:xlrd2="http://schemas.microsoft.com/office/spreadsheetml/2017/richdata2" ref="C11:H25">
    <sortCondition ref="D10:D25"/>
  </sortState>
  <tableColumns count="6">
    <tableColumn id="1" xr3:uid="{71E3A80B-D7B3-4501-80F7-46AA6FE7E5ED}" name="S2PQGUID" dataDxfId="30"/>
    <tableColumn id="6" xr3:uid="{98BB1061-159E-4176-AFB8-69B67B2FF95D}" name="Effective Number" dataDxfId="29"/>
    <tableColumn id="5" xr3:uid="{C728E0EE-E189-4F57-B59C-69E9BAE2699A}" name="Number" dataDxfId="28"/>
    <tableColumn id="2" xr3:uid="{19BCE984-BAB5-443C-9C60-9342DFCD4A10}" name="Stap 2 vragen" dataDxfId="27"/>
    <tableColumn id="3" xr3:uid="{F62C2E7B-ADB0-4282-AA2A-9912A8362817}" name="Antwoord" dataDxfId="26"/>
    <tableColumn id="4" xr3:uid="{9E23E48E-592A-4A3C-A072-D8DA4A1AD542}" name="Justification" dataDxfId="25">
      <calculatedColumnFormula>"Dit punt is niet van toepassing omdat ''"&amp;S2PQ[[#This Row],[Stap 2 vragen]]&amp;"'' was beantwoord met ''nee.'' Dit punt was door het systeem automatisch op ''N/A'' gezet."</calculatedColumnFormula>
    </tableColumn>
  </tableColumns>
  <tableStyleInfo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0</v>
      </c>
      <c r="C1" t="s">
        <v>1</v>
      </c>
    </row>
    <row r="2" spans="1:3" x14ac:dyDescent="0.25">
      <c r="A2" s="44" t="s">
        <v>2</v>
      </c>
      <c r="B2" t="s">
        <v>3</v>
      </c>
      <c r="C2" t="s">
        <v>4</v>
      </c>
    </row>
    <row r="3" spans="1:3" x14ac:dyDescent="0.25">
      <c r="A3" s="44" t="s">
        <v>5</v>
      </c>
      <c r="B3" t="s">
        <v>6</v>
      </c>
      <c r="C3" t="s">
        <v>7</v>
      </c>
    </row>
    <row r="4" spans="1:3" x14ac:dyDescent="0.25">
      <c r="A4" s="44" t="s">
        <v>8</v>
      </c>
      <c r="B4" t="s">
        <v>9</v>
      </c>
    </row>
    <row r="5" spans="1:3" x14ac:dyDescent="0.25">
      <c r="A5" s="44" t="s">
        <v>10</v>
      </c>
    </row>
    <row r="6" spans="1:3" x14ac:dyDescent="0.25">
      <c r="A6">
        <v>1</v>
      </c>
      <c r="B6" t="s">
        <v>11</v>
      </c>
    </row>
    <row r="7" spans="1:3" x14ac:dyDescent="0.25">
      <c r="A7">
        <v>2</v>
      </c>
      <c r="B7" t="s">
        <v>12</v>
      </c>
    </row>
    <row r="8" spans="1:3" x14ac:dyDescent="0.25">
      <c r="A8">
        <v>3</v>
      </c>
      <c r="B8" t="s">
        <v>13</v>
      </c>
    </row>
    <row r="9" spans="1:3" x14ac:dyDescent="0.25">
      <c r="A9">
        <v>4</v>
      </c>
      <c r="B9" t="s">
        <v>14</v>
      </c>
    </row>
    <row r="10" spans="1:3" x14ac:dyDescent="0.25">
      <c r="A10">
        <v>5</v>
      </c>
      <c r="B10" t="s">
        <v>15</v>
      </c>
    </row>
    <row r="11" spans="1:3" x14ac:dyDescent="0.25">
      <c r="A11">
        <v>6</v>
      </c>
      <c r="B11" t="s">
        <v>16</v>
      </c>
    </row>
    <row r="12" spans="1:3" x14ac:dyDescent="0.25">
      <c r="A12">
        <v>7</v>
      </c>
      <c r="B12" t="s">
        <v>17</v>
      </c>
    </row>
    <row r="13" spans="1:3" x14ac:dyDescent="0.25">
      <c r="A13">
        <v>8</v>
      </c>
      <c r="B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304"/>
  <sheetViews>
    <sheetView topLeftCell="A303" workbookViewId="0">
      <selection activeCell="C304" sqref="C304"/>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19</v>
      </c>
      <c r="B1" t="s">
        <v>20</v>
      </c>
      <c r="C1"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row>
    <row r="2" spans="1:23" x14ac:dyDescent="0.25">
      <c r="A2" t="s">
        <v>42</v>
      </c>
      <c r="C2" t="s">
        <v>43</v>
      </c>
      <c r="D2" t="s">
        <v>44</v>
      </c>
      <c r="E2" t="s">
        <v>45</v>
      </c>
      <c r="F2" t="s">
        <v>46</v>
      </c>
      <c r="G2" t="s">
        <v>47</v>
      </c>
      <c r="H2" t="s">
        <v>48</v>
      </c>
      <c r="I2" t="str">
        <f>INDEX(Level[Level],MATCH(PIs[[#This Row],[L]],Level[GUID],0),1)</f>
        <v>Major Must</v>
      </c>
      <c r="N2" t="s">
        <v>49</v>
      </c>
      <c r="O2" t="str">
        <f>INDEX(allsections[[S]:[Order]],MATCH(PIs[[#This Row],[SGUID]],allsections[SGUID],0),1)</f>
        <v>FV 32 GEWASBESCHERMINGSMIDDELEN</v>
      </c>
      <c r="P2" t="str">
        <f>INDEX(allsections[[S]:[Order]],MATCH(PIs[[#This Row],[SGUID]],allsections[SGUID],0),2)</f>
        <v>-</v>
      </c>
      <c r="Q2">
        <f>INDEX(allsections[[S]:[Order]],MATCH(PIs[[#This Row],[SGUID]],allsections[SGUID],0),3)</f>
        <v>32</v>
      </c>
      <c r="R2" t="s">
        <v>50</v>
      </c>
      <c r="S2" t="str">
        <f>INDEX(allsections[[S]:[Order]],MATCH(PIs[[#This Row],[SSGUID]],allsections[SGUID],0),1)</f>
        <v>FV 32.10 Mengen en verwerken</v>
      </c>
      <c r="T2" t="str">
        <f>INDEX(allsections[[S]:[Order]],MATCH(PIs[[#This Row],[SSGUID]],allsections[SGUID],0),2)</f>
        <v>-</v>
      </c>
      <c r="U2">
        <f>INDEX(S2PQ_relational[],MATCH(PIs[[#This Row],[GUID]],S2PQ_relational[PIGUID],0),2)</f>
        <v>0</v>
      </c>
      <c r="V2" t="b">
        <v>0</v>
      </c>
      <c r="W2" t="b">
        <v>1</v>
      </c>
    </row>
    <row r="3" spans="1:23" ht="409.5" hidden="1" x14ac:dyDescent="0.25">
      <c r="A3" t="s">
        <v>51</v>
      </c>
      <c r="C3" t="s">
        <v>52</v>
      </c>
      <c r="D3" t="s">
        <v>53</v>
      </c>
      <c r="E3" t="s">
        <v>54</v>
      </c>
      <c r="F3" t="s">
        <v>55</v>
      </c>
      <c r="G3" s="57" t="s">
        <v>56</v>
      </c>
      <c r="H3" t="s">
        <v>57</v>
      </c>
      <c r="I3" t="str">
        <f>INDEX(Level[Level],MATCH(PIs[[#This Row],[L]],Level[GUID],0),1)</f>
        <v>Minor Must</v>
      </c>
      <c r="N3" t="s">
        <v>58</v>
      </c>
      <c r="O3" t="str">
        <f>INDEX(allsections[[S]:[Order]],MATCH(PIs[[#This Row],[SGUID]],allsections[SGUID],0),1)</f>
        <v>FV 30 WATERBEHEER</v>
      </c>
      <c r="P3" t="str">
        <f>INDEX(allsections[[S]:[Order]],MATCH(PIs[[#This Row],[SGUID]],allsections[SGUID],0),2)</f>
        <v>-</v>
      </c>
      <c r="Q3">
        <f>INDEX(allsections[[S]:[Order]],MATCH(PIs[[#This Row],[SGUID]],allsections[SGUID],0),3)</f>
        <v>30</v>
      </c>
      <c r="R3" t="s">
        <v>59</v>
      </c>
      <c r="S3" t="str">
        <f>INDEX(allsections[[S]:[Order]],MATCH(PIs[[#This Row],[SSGUID]],allsections[SGUID],0),1)</f>
        <v>FV 30.06 Irrigatieprognoses en registratie</v>
      </c>
      <c r="T3" t="str">
        <f>INDEX(allsections[[S]:[Order]],MATCH(PIs[[#This Row],[SSGUID]],allsections[SGUID],0),2)</f>
        <v>-</v>
      </c>
      <c r="U3" t="str">
        <f>INDEX(S2PQ_relational[],MATCH(PIs[[#This Row],[GUID]],S2PQ_relational[PIGUID],0),2)</f>
        <v>7K4fRMTSZOBBLkk6PI0WSW</v>
      </c>
      <c r="V3" t="b">
        <v>0</v>
      </c>
    </row>
    <row r="4" spans="1:23" ht="409.5" x14ac:dyDescent="0.25">
      <c r="A4" t="s">
        <v>60</v>
      </c>
      <c r="C4" t="s">
        <v>61</v>
      </c>
      <c r="D4" t="s">
        <v>62</v>
      </c>
      <c r="E4" t="s">
        <v>63</v>
      </c>
      <c r="F4" t="s">
        <v>64</v>
      </c>
      <c r="G4" s="57" t="s">
        <v>65</v>
      </c>
      <c r="H4" t="s">
        <v>66</v>
      </c>
      <c r="I4" t="str">
        <f>INDEX(Level[Level],MATCH(PIs[[#This Row],[L]],Level[GUID],0),1)</f>
        <v>Aanbeveling</v>
      </c>
      <c r="N4" t="s">
        <v>58</v>
      </c>
      <c r="O4" t="str">
        <f>INDEX(allsections[[S]:[Order]],MATCH(PIs[[#This Row],[SGUID]],allsections[SGUID],0),1)</f>
        <v>FV 30 WATERBEHEER</v>
      </c>
      <c r="P4" t="str">
        <f>INDEX(allsections[[S]:[Order]],MATCH(PIs[[#This Row],[SGUID]],allsections[SGUID],0),2)</f>
        <v>-</v>
      </c>
      <c r="Q4">
        <f>INDEX(allsections[[S]:[Order]],MATCH(PIs[[#This Row],[SGUID]],allsections[SGUID],0),3)</f>
        <v>30</v>
      </c>
      <c r="R4" t="s">
        <v>59</v>
      </c>
      <c r="S4" t="str">
        <f>INDEX(allsections[[S]:[Order]],MATCH(PIs[[#This Row],[SSGUID]],allsections[SGUID],0),1)</f>
        <v>FV 30.06 Irrigatieprognoses en registratie</v>
      </c>
      <c r="T4" t="str">
        <f>INDEX(allsections[[S]:[Order]],MATCH(PIs[[#This Row],[SSGUID]],allsections[SGUID],0),2)</f>
        <v>-</v>
      </c>
      <c r="U4">
        <f>INDEX(S2PQ_relational[],MATCH(PIs[[#This Row],[GUID]],S2PQ_relational[PIGUID],0),2)</f>
        <v>0</v>
      </c>
      <c r="V4" t="b">
        <v>0</v>
      </c>
    </row>
    <row r="5" spans="1:23" ht="409.5" hidden="1" x14ac:dyDescent="0.25">
      <c r="A5" t="s">
        <v>67</v>
      </c>
      <c r="C5" t="s">
        <v>68</v>
      </c>
      <c r="D5" t="s">
        <v>69</v>
      </c>
      <c r="E5" t="s">
        <v>70</v>
      </c>
      <c r="F5" t="s">
        <v>71</v>
      </c>
      <c r="G5" s="57" t="s">
        <v>72</v>
      </c>
      <c r="H5" t="s">
        <v>48</v>
      </c>
      <c r="I5" t="str">
        <f>INDEX(Level[Level],MATCH(PIs[[#This Row],[L]],Level[GUID],0),1)</f>
        <v>Major Must</v>
      </c>
      <c r="N5" t="s">
        <v>58</v>
      </c>
      <c r="O5" t="str">
        <f>INDEX(allsections[[S]:[Order]],MATCH(PIs[[#This Row],[SGUID]],allsections[SGUID],0),1)</f>
        <v>FV 30 WATERBEHEER</v>
      </c>
      <c r="P5" t="str">
        <f>INDEX(allsections[[S]:[Order]],MATCH(PIs[[#This Row],[SGUID]],allsections[SGUID],0),2)</f>
        <v>-</v>
      </c>
      <c r="Q5">
        <f>INDEX(allsections[[S]:[Order]],MATCH(PIs[[#This Row],[SGUID]],allsections[SGUID],0),3)</f>
        <v>30</v>
      </c>
      <c r="R5" t="s">
        <v>59</v>
      </c>
      <c r="S5" t="str">
        <f>INDEX(allsections[[S]:[Order]],MATCH(PIs[[#This Row],[SSGUID]],allsections[SGUID],0),1)</f>
        <v>FV 30.06 Irrigatieprognoses en registratie</v>
      </c>
      <c r="T5" t="str">
        <f>INDEX(allsections[[S]:[Order]],MATCH(PIs[[#This Row],[SSGUID]],allsections[SGUID],0),2)</f>
        <v>-</v>
      </c>
      <c r="U5" t="str">
        <f>INDEX(S2PQ_relational[],MATCH(PIs[[#This Row],[GUID]],S2PQ_relational[PIGUID],0),2)</f>
        <v>7K4fRMTSZOBBLkk6PI0WSW</v>
      </c>
      <c r="V5" t="b">
        <v>0</v>
      </c>
    </row>
    <row r="6" spans="1:23" hidden="1" x14ac:dyDescent="0.25">
      <c r="A6" t="s">
        <v>73</v>
      </c>
      <c r="C6" t="s">
        <v>74</v>
      </c>
      <c r="D6" t="s">
        <v>75</v>
      </c>
      <c r="E6" t="s">
        <v>76</v>
      </c>
      <c r="F6" t="s">
        <v>77</v>
      </c>
      <c r="G6" t="s">
        <v>78</v>
      </c>
      <c r="H6" t="s">
        <v>48</v>
      </c>
      <c r="I6" t="str">
        <f>INDEX(Level[Level],MATCH(PIs[[#This Row],[L]],Level[GUID],0),1)</f>
        <v>Major Must</v>
      </c>
      <c r="N6" t="s">
        <v>49</v>
      </c>
      <c r="O6" t="str">
        <f>INDEX(allsections[[S]:[Order]],MATCH(PIs[[#This Row],[SGUID]],allsections[SGUID],0),1)</f>
        <v>FV 32 GEWASBESCHERMINGSMIDDELEN</v>
      </c>
      <c r="P6" t="str">
        <f>INDEX(allsections[[S]:[Order]],MATCH(PIs[[#This Row],[SGUID]],allsections[SGUID],0),2)</f>
        <v>-</v>
      </c>
      <c r="Q6">
        <f>INDEX(allsections[[S]:[Order]],MATCH(PIs[[#This Row],[SGUID]],allsections[SGUID],0),3)</f>
        <v>32</v>
      </c>
      <c r="R6" t="s">
        <v>79</v>
      </c>
      <c r="S6" t="str">
        <f>INDEX(allsections[[S]:[Order]],MATCH(PIs[[#This Row],[SSGUID]],allsections[SGUID],0),1)</f>
        <v>FV 32.07 Residu-analyse</v>
      </c>
      <c r="T6" t="str">
        <f>INDEX(allsections[[S]:[Order]],MATCH(PIs[[#This Row],[SSGUID]],allsections[SGUID],0),2)</f>
        <v>-</v>
      </c>
      <c r="U6" t="str">
        <f>INDEX(S2PQ_relational[],MATCH(PIs[[#This Row],[GUID]],S2PQ_relational[PIGUID],0),2)</f>
        <v>6MM7FzD3ajmIZ3fMUIQBQL</v>
      </c>
      <c r="V6" t="b">
        <v>0</v>
      </c>
    </row>
    <row r="7" spans="1:23" ht="409.5" hidden="1" x14ac:dyDescent="0.25">
      <c r="A7" t="s">
        <v>80</v>
      </c>
      <c r="C7" t="s">
        <v>81</v>
      </c>
      <c r="D7" t="s">
        <v>82</v>
      </c>
      <c r="E7" t="s">
        <v>83</v>
      </c>
      <c r="F7" t="s">
        <v>84</v>
      </c>
      <c r="G7" s="57" t="s">
        <v>85</v>
      </c>
      <c r="H7" t="s">
        <v>48</v>
      </c>
      <c r="I7" t="str">
        <f>INDEX(Level[Level],MATCH(PIs[[#This Row],[L]],Level[GUID],0),1)</f>
        <v>Major Must</v>
      </c>
      <c r="N7" t="s">
        <v>49</v>
      </c>
      <c r="O7" t="str">
        <f>INDEX(allsections[[S]:[Order]],MATCH(PIs[[#This Row],[SGUID]],allsections[SGUID],0),1)</f>
        <v>FV 32 GEWASBESCHERMINGSMIDDELEN</v>
      </c>
      <c r="P7" t="str">
        <f>INDEX(allsections[[S]:[Order]],MATCH(PIs[[#This Row],[SGUID]],allsections[SGUID],0),2)</f>
        <v>-</v>
      </c>
      <c r="Q7">
        <f>INDEX(allsections[[S]:[Order]],MATCH(PIs[[#This Row],[SGUID]],allsections[SGUID],0),3)</f>
        <v>32</v>
      </c>
      <c r="R7" t="s">
        <v>79</v>
      </c>
      <c r="S7" t="str">
        <f>INDEX(allsections[[S]:[Order]],MATCH(PIs[[#This Row],[SSGUID]],allsections[SGUID],0),1)</f>
        <v>FV 32.07 Residu-analyse</v>
      </c>
      <c r="T7" t="str">
        <f>INDEX(allsections[[S]:[Order]],MATCH(PIs[[#This Row],[SSGUID]],allsections[SGUID],0),2)</f>
        <v>-</v>
      </c>
      <c r="U7" t="str">
        <f>INDEX(S2PQ_relational[],MATCH(PIs[[#This Row],[GUID]],S2PQ_relational[PIGUID],0),2)</f>
        <v>6MM7FzD3ajmIZ3fMUIQBQL</v>
      </c>
      <c r="V7" t="b">
        <v>0</v>
      </c>
    </row>
    <row r="8" spans="1:23" hidden="1" x14ac:dyDescent="0.25">
      <c r="A8" t="s">
        <v>86</v>
      </c>
      <c r="C8" t="s">
        <v>87</v>
      </c>
      <c r="D8" t="s">
        <v>88</v>
      </c>
      <c r="E8" t="s">
        <v>89</v>
      </c>
      <c r="F8" t="s">
        <v>90</v>
      </c>
      <c r="G8" t="s">
        <v>91</v>
      </c>
      <c r="H8" t="s">
        <v>48</v>
      </c>
      <c r="I8" t="str">
        <f>INDEX(Level[Level],MATCH(PIs[[#This Row],[L]],Level[GUID],0),1)</f>
        <v>Major Must</v>
      </c>
      <c r="N8" t="s">
        <v>49</v>
      </c>
      <c r="O8" t="str">
        <f>INDEX(allsections[[S]:[Order]],MATCH(PIs[[#This Row],[SGUID]],allsections[SGUID],0),1)</f>
        <v>FV 32 GEWASBESCHERMINGSMIDDELEN</v>
      </c>
      <c r="P8" t="str">
        <f>INDEX(allsections[[S]:[Order]],MATCH(PIs[[#This Row],[SGUID]],allsections[SGUID],0),2)</f>
        <v>-</v>
      </c>
      <c r="Q8">
        <f>INDEX(allsections[[S]:[Order]],MATCH(PIs[[#This Row],[SGUID]],allsections[SGUID],0),3)</f>
        <v>32</v>
      </c>
      <c r="R8" t="s">
        <v>79</v>
      </c>
      <c r="S8" t="str">
        <f>INDEX(allsections[[S]:[Order]],MATCH(PIs[[#This Row],[SSGUID]],allsections[SGUID],0),1)</f>
        <v>FV 32.07 Residu-analyse</v>
      </c>
      <c r="T8" t="str">
        <f>INDEX(allsections[[S]:[Order]],MATCH(PIs[[#This Row],[SSGUID]],allsections[SGUID],0),2)</f>
        <v>-</v>
      </c>
      <c r="U8" t="str">
        <f>INDEX(S2PQ_relational[],MATCH(PIs[[#This Row],[GUID]],S2PQ_relational[PIGUID],0),2)</f>
        <v>6MM7FzD3ajmIZ3fMUIQBQL</v>
      </c>
      <c r="V8" t="b">
        <v>0</v>
      </c>
    </row>
    <row r="9" spans="1:23" hidden="1" x14ac:dyDescent="0.25">
      <c r="A9" t="s">
        <v>92</v>
      </c>
      <c r="C9" t="s">
        <v>93</v>
      </c>
      <c r="D9" t="s">
        <v>94</v>
      </c>
      <c r="E9" t="s">
        <v>95</v>
      </c>
      <c r="F9" t="s">
        <v>96</v>
      </c>
      <c r="G9" t="s">
        <v>97</v>
      </c>
      <c r="H9" t="s">
        <v>48</v>
      </c>
      <c r="I9" t="str">
        <f>INDEX(Level[Level],MATCH(PIs[[#This Row],[L]],Level[GUID],0),1)</f>
        <v>Major Must</v>
      </c>
      <c r="N9" t="s">
        <v>49</v>
      </c>
      <c r="O9" t="str">
        <f>INDEX(allsections[[S]:[Order]],MATCH(PIs[[#This Row],[SGUID]],allsections[SGUID],0),1)</f>
        <v>FV 32 GEWASBESCHERMINGSMIDDELEN</v>
      </c>
      <c r="P9" t="str">
        <f>INDEX(allsections[[S]:[Order]],MATCH(PIs[[#This Row],[SGUID]],allsections[SGUID],0),2)</f>
        <v>-</v>
      </c>
      <c r="Q9">
        <f>INDEX(allsections[[S]:[Order]],MATCH(PIs[[#This Row],[SGUID]],allsections[SGUID],0),3)</f>
        <v>32</v>
      </c>
      <c r="R9" t="s">
        <v>79</v>
      </c>
      <c r="S9" t="str">
        <f>INDEX(allsections[[S]:[Order]],MATCH(PIs[[#This Row],[SSGUID]],allsections[SGUID],0),1)</f>
        <v>FV 32.07 Residu-analyse</v>
      </c>
      <c r="T9" t="str">
        <f>INDEX(allsections[[S]:[Order]],MATCH(PIs[[#This Row],[SSGUID]],allsections[SGUID],0),2)</f>
        <v>-</v>
      </c>
      <c r="U9" t="str">
        <f>INDEX(S2PQ_relational[],MATCH(PIs[[#This Row],[GUID]],S2PQ_relational[PIGUID],0),2)</f>
        <v>6MM7FzD3ajmIZ3fMUIQBQL</v>
      </c>
      <c r="V9" t="b">
        <v>0</v>
      </c>
    </row>
    <row r="10" spans="1:23" ht="409.5" hidden="1" x14ac:dyDescent="0.25">
      <c r="A10" t="s">
        <v>98</v>
      </c>
      <c r="C10" t="s">
        <v>99</v>
      </c>
      <c r="D10" t="s">
        <v>100</v>
      </c>
      <c r="E10" t="s">
        <v>101</v>
      </c>
      <c r="F10" t="s">
        <v>102</v>
      </c>
      <c r="G10" s="57" t="s">
        <v>103</v>
      </c>
      <c r="H10" t="s">
        <v>48</v>
      </c>
      <c r="I10" t="str">
        <f>INDEX(Level[Level],MATCH(PIs[[#This Row],[L]],Level[GUID],0),1)</f>
        <v>Major Must</v>
      </c>
      <c r="N10" t="s">
        <v>49</v>
      </c>
      <c r="O10" t="str">
        <f>INDEX(allsections[[S]:[Order]],MATCH(PIs[[#This Row],[SGUID]],allsections[SGUID],0),1)</f>
        <v>FV 32 GEWASBESCHERMINGSMIDDELEN</v>
      </c>
      <c r="P10" t="str">
        <f>INDEX(allsections[[S]:[Order]],MATCH(PIs[[#This Row],[SGUID]],allsections[SGUID],0),2)</f>
        <v>-</v>
      </c>
      <c r="Q10">
        <f>INDEX(allsections[[S]:[Order]],MATCH(PIs[[#This Row],[SGUID]],allsections[SGUID],0),3)</f>
        <v>32</v>
      </c>
      <c r="R10" t="s">
        <v>79</v>
      </c>
      <c r="S10" t="str">
        <f>INDEX(allsections[[S]:[Order]],MATCH(PIs[[#This Row],[SSGUID]],allsections[SGUID],0),1)</f>
        <v>FV 32.07 Residu-analyse</v>
      </c>
      <c r="T10" t="str">
        <f>INDEX(allsections[[S]:[Order]],MATCH(PIs[[#This Row],[SSGUID]],allsections[SGUID],0),2)</f>
        <v>-</v>
      </c>
      <c r="U10" t="str">
        <f>INDEX(S2PQ_relational[],MATCH(PIs[[#This Row],[GUID]],S2PQ_relational[PIGUID],0),2)</f>
        <v>6MM7FzD3ajmIZ3fMUIQBQL</v>
      </c>
      <c r="V10" t="b">
        <v>0</v>
      </c>
    </row>
    <row r="11" spans="1:23" ht="409.5" hidden="1" x14ac:dyDescent="0.25">
      <c r="A11" t="s">
        <v>104</v>
      </c>
      <c r="C11" t="s">
        <v>105</v>
      </c>
      <c r="D11" t="s">
        <v>106</v>
      </c>
      <c r="E11" t="s">
        <v>107</v>
      </c>
      <c r="F11" t="s">
        <v>108</v>
      </c>
      <c r="G11" s="57" t="s">
        <v>109</v>
      </c>
      <c r="H11" t="s">
        <v>57</v>
      </c>
      <c r="I11" t="str">
        <f>INDEX(Level[Level],MATCH(PIs[[#This Row],[L]],Level[GUID],0),1)</f>
        <v>Minor Must</v>
      </c>
      <c r="N11" t="s">
        <v>110</v>
      </c>
      <c r="O11" t="str">
        <f>INDEX(allsections[[S]:[Order]],MATCH(PIs[[#This Row],[SGUID]],allsections[SGUID],0),1)</f>
        <v>FV 28 BODEM- EN SUBSTRAATBEHEER</v>
      </c>
      <c r="P11" t="str">
        <f>INDEX(allsections[[S]:[Order]],MATCH(PIs[[#This Row],[SGUID]],allsections[SGUID],0),2)</f>
        <v>-</v>
      </c>
      <c r="Q11">
        <f>INDEX(allsections[[S]:[Order]],MATCH(PIs[[#This Row],[SGUID]],allsections[SGUID],0),3)</f>
        <v>28</v>
      </c>
      <c r="R11" t="s">
        <v>111</v>
      </c>
      <c r="S11" t="str">
        <f>INDEX(allsections[[S]:[Order]],MATCH(PIs[[#This Row],[SSGUID]],allsections[SGUID],0),1)</f>
        <v>FV 28.03 Substraten</v>
      </c>
      <c r="T11" t="str">
        <f>INDEX(allsections[[S]:[Order]],MATCH(PIs[[#This Row],[SSGUID]],allsections[SGUID],0),2)</f>
        <v>-</v>
      </c>
      <c r="U11" t="str">
        <f>INDEX(S2PQ_relational[],MATCH(PIs[[#This Row],[GUID]],S2PQ_relational[PIGUID],0),2)</f>
        <v>4a93pDY6sQe7tpxquCN9Xn</v>
      </c>
      <c r="V11" t="b">
        <v>0</v>
      </c>
    </row>
    <row r="12" spans="1:23" hidden="1" x14ac:dyDescent="0.25">
      <c r="A12" t="s">
        <v>112</v>
      </c>
      <c r="C12" t="s">
        <v>113</v>
      </c>
      <c r="D12" t="s">
        <v>114</v>
      </c>
      <c r="E12" t="s">
        <v>115</v>
      </c>
      <c r="F12" t="s">
        <v>116</v>
      </c>
      <c r="G12" t="s">
        <v>117</v>
      </c>
      <c r="H12" t="s">
        <v>48</v>
      </c>
      <c r="I12" t="str">
        <f>INDEX(Level[Level],MATCH(PIs[[#This Row],[L]],Level[GUID],0),1)</f>
        <v>Major Must</v>
      </c>
      <c r="N12" t="s">
        <v>118</v>
      </c>
      <c r="O12" t="str">
        <f>INDEX(allsections[[S]:[Order]],MATCH(PIs[[#This Row],[SGUID]],allsections[SGUID],0),1)</f>
        <v>FV 27 GENETISCH GEMODIFICEERDE ORGANISMEN</v>
      </c>
      <c r="P12" t="str">
        <f>INDEX(allsections[[S]:[Order]],MATCH(PIs[[#This Row],[SGUID]],allsections[SGUID],0),2)</f>
        <v>-</v>
      </c>
      <c r="Q12">
        <f>INDEX(allsections[[S]:[Order]],MATCH(PIs[[#This Row],[SGUID]],allsections[SGUID],0),3)</f>
        <v>27</v>
      </c>
      <c r="R12" t="s">
        <v>119</v>
      </c>
      <c r="S12" t="str">
        <f>INDEX(allsections[[S]:[Order]],MATCH(PIs[[#This Row],[SSGUID]],allsections[SGUID],0),1)</f>
        <v>-</v>
      </c>
      <c r="T12" t="str">
        <f>INDEX(allsections[[S]:[Order]],MATCH(PIs[[#This Row],[SSGUID]],allsections[SGUID],0),2)</f>
        <v>-</v>
      </c>
      <c r="U12" t="str">
        <f>INDEX(S2PQ_relational[],MATCH(PIs[[#This Row],[GUID]],S2PQ_relational[PIGUID],0),2)</f>
        <v>6etzsgtJNifSIjcs3S2UYg</v>
      </c>
      <c r="V12" t="b">
        <v>0</v>
      </c>
    </row>
    <row r="13" spans="1:23" ht="409.5" x14ac:dyDescent="0.25">
      <c r="A13" t="s">
        <v>120</v>
      </c>
      <c r="C13" t="s">
        <v>121</v>
      </c>
      <c r="D13" t="s">
        <v>122</v>
      </c>
      <c r="E13" t="s">
        <v>123</v>
      </c>
      <c r="F13" t="s">
        <v>124</v>
      </c>
      <c r="G13" s="57" t="s">
        <v>125</v>
      </c>
      <c r="H13" t="s">
        <v>57</v>
      </c>
      <c r="I13" t="str">
        <f>INDEX(Level[Level],MATCH(PIs[[#This Row],[L]],Level[GUID],0),1)</f>
        <v>Minor Must</v>
      </c>
      <c r="N13" t="s">
        <v>126</v>
      </c>
      <c r="O13" t="str">
        <f>INDEX(allsections[[S]:[Order]],MATCH(PIs[[#This Row],[SGUID]],allsections[SGUID],0),1)</f>
        <v>FV 31 GEÏNTEGREERDE BESTRIJDING</v>
      </c>
      <c r="P13" t="str">
        <f>INDEX(allsections[[S]:[Order]],MATCH(PIs[[#This Row],[SGUID]],allsections[SGUID],0),2)</f>
        <v>-</v>
      </c>
      <c r="Q13">
        <f>INDEX(allsections[[S]:[Order]],MATCH(PIs[[#This Row],[SGUID]],allsections[SGUID],0),3)</f>
        <v>31</v>
      </c>
      <c r="R13" t="s">
        <v>119</v>
      </c>
      <c r="S13" t="str">
        <f>INDEX(allsections[[S]:[Order]],MATCH(PIs[[#This Row],[SSGUID]],allsections[SGUID],0),1)</f>
        <v>-</v>
      </c>
      <c r="T13" t="str">
        <f>INDEX(allsections[[S]:[Order]],MATCH(PIs[[#This Row],[SSGUID]],allsections[SGUID],0),2)</f>
        <v>-</v>
      </c>
      <c r="U13">
        <f>INDEX(S2PQ_relational[],MATCH(PIs[[#This Row],[GUID]],S2PQ_relational[PIGUID],0),2)</f>
        <v>0</v>
      </c>
      <c r="V13" t="b">
        <v>0</v>
      </c>
    </row>
    <row r="14" spans="1:23" ht="409.5" x14ac:dyDescent="0.25">
      <c r="A14" t="s">
        <v>127</v>
      </c>
      <c r="C14" t="s">
        <v>128</v>
      </c>
      <c r="D14" t="s">
        <v>129</v>
      </c>
      <c r="E14" t="s">
        <v>130</v>
      </c>
      <c r="F14" t="s">
        <v>131</v>
      </c>
      <c r="G14" s="57" t="s">
        <v>132</v>
      </c>
      <c r="H14" t="s">
        <v>48</v>
      </c>
      <c r="I14" t="str">
        <f>INDEX(Level[Level],MATCH(PIs[[#This Row],[L]],Level[GUID],0),1)</f>
        <v>Major Must</v>
      </c>
      <c r="N14" t="s">
        <v>126</v>
      </c>
      <c r="O14" t="str">
        <f>INDEX(allsections[[S]:[Order]],MATCH(PIs[[#This Row],[SGUID]],allsections[SGUID],0),1)</f>
        <v>FV 31 GEÏNTEGREERDE BESTRIJDING</v>
      </c>
      <c r="P14" t="str">
        <f>INDEX(allsections[[S]:[Order]],MATCH(PIs[[#This Row],[SGUID]],allsections[SGUID],0),2)</f>
        <v>-</v>
      </c>
      <c r="Q14">
        <f>INDEX(allsections[[S]:[Order]],MATCH(PIs[[#This Row],[SGUID]],allsections[SGUID],0),3)</f>
        <v>31</v>
      </c>
      <c r="R14" t="s">
        <v>119</v>
      </c>
      <c r="S14" t="str">
        <f>INDEX(allsections[[S]:[Order]],MATCH(PIs[[#This Row],[SSGUID]],allsections[SGUID],0),1)</f>
        <v>-</v>
      </c>
      <c r="T14" t="str">
        <f>INDEX(allsections[[S]:[Order]],MATCH(PIs[[#This Row],[SSGUID]],allsections[SGUID],0),2)</f>
        <v>-</v>
      </c>
      <c r="U14">
        <f>INDEX(S2PQ_relational[],MATCH(PIs[[#This Row],[GUID]],S2PQ_relational[PIGUID],0),2)</f>
        <v>0</v>
      </c>
      <c r="V14" t="b">
        <v>0</v>
      </c>
    </row>
    <row r="15" spans="1:23" hidden="1" x14ac:dyDescent="0.25">
      <c r="A15" t="s">
        <v>133</v>
      </c>
      <c r="C15" t="s">
        <v>134</v>
      </c>
      <c r="D15" t="s">
        <v>135</v>
      </c>
      <c r="E15" t="s">
        <v>136</v>
      </c>
      <c r="F15" t="s">
        <v>137</v>
      </c>
      <c r="G15" t="s">
        <v>138</v>
      </c>
      <c r="H15" t="s">
        <v>48</v>
      </c>
      <c r="I15" t="str">
        <f>INDEX(Level[Level],MATCH(PIs[[#This Row],[L]],Level[GUID],0),1)</f>
        <v>Major Must</v>
      </c>
      <c r="N15" t="s">
        <v>139</v>
      </c>
      <c r="O15" t="str">
        <f>INDEX(allsections[[S]:[Order]],MATCH(PIs[[#This Row],[SGUID]],allsections[SGUID],0),1)</f>
        <v xml:space="preserve">FV 07 PARALLEL EIGENDOM, TRACEERBAARHEID EN SCHEIDING </v>
      </c>
      <c r="P15" t="str">
        <f>INDEX(allsections[[S]:[Order]],MATCH(PIs[[#This Row],[SGUID]],allsections[SGUID],0),2)</f>
        <v>-</v>
      </c>
      <c r="Q15">
        <f>INDEX(allsections[[S]:[Order]],MATCH(PIs[[#This Row],[SGUID]],allsections[SGUID],0),3)</f>
        <v>7</v>
      </c>
      <c r="R15" t="s">
        <v>119</v>
      </c>
      <c r="S15" t="str">
        <f>INDEX(allsections[[S]:[Order]],MATCH(PIs[[#This Row],[SSGUID]],allsections[SGUID],0),1)</f>
        <v>-</v>
      </c>
      <c r="T15" t="str">
        <f>INDEX(allsections[[S]:[Order]],MATCH(PIs[[#This Row],[SSGUID]],allsections[SGUID],0),2)</f>
        <v>-</v>
      </c>
      <c r="U15" t="str">
        <f>INDEX(S2PQ_relational[],MATCH(PIs[[#This Row],[GUID]],S2PQ_relational[PIGUID],0),2)</f>
        <v>6YKUwZscvhUY8W9GhUNQOU</v>
      </c>
      <c r="V15" t="b">
        <v>0</v>
      </c>
    </row>
    <row r="16" spans="1:23" x14ac:dyDescent="0.25">
      <c r="A16" t="s">
        <v>140</v>
      </c>
      <c r="C16" t="s">
        <v>141</v>
      </c>
      <c r="D16" t="s">
        <v>142</v>
      </c>
      <c r="E16" t="s">
        <v>143</v>
      </c>
      <c r="F16" t="s">
        <v>144</v>
      </c>
      <c r="G16" t="s">
        <v>145</v>
      </c>
      <c r="H16" t="s">
        <v>48</v>
      </c>
      <c r="I16" t="str">
        <f>INDEX(Level[Level],MATCH(PIs[[#This Row],[L]],Level[GUID],0),1)</f>
        <v>Major Must</v>
      </c>
      <c r="N16" t="s">
        <v>126</v>
      </c>
      <c r="O16" t="str">
        <f>INDEX(allsections[[S]:[Order]],MATCH(PIs[[#This Row],[SGUID]],allsections[SGUID],0),1)</f>
        <v>FV 31 GEÏNTEGREERDE BESTRIJDING</v>
      </c>
      <c r="P16" t="str">
        <f>INDEX(allsections[[S]:[Order]],MATCH(PIs[[#This Row],[SGUID]],allsections[SGUID],0),2)</f>
        <v>-</v>
      </c>
      <c r="Q16">
        <f>INDEX(allsections[[S]:[Order]],MATCH(PIs[[#This Row],[SGUID]],allsections[SGUID],0),3)</f>
        <v>31</v>
      </c>
      <c r="R16" t="s">
        <v>119</v>
      </c>
      <c r="S16" t="str">
        <f>INDEX(allsections[[S]:[Order]],MATCH(PIs[[#This Row],[SSGUID]],allsections[SGUID],0),1)</f>
        <v>-</v>
      </c>
      <c r="T16" t="str">
        <f>INDEX(allsections[[S]:[Order]],MATCH(PIs[[#This Row],[SSGUID]],allsections[SGUID],0),2)</f>
        <v>-</v>
      </c>
      <c r="U16">
        <f>INDEX(S2PQ_relational[],MATCH(PIs[[#This Row],[GUID]],S2PQ_relational[PIGUID],0),2)</f>
        <v>0</v>
      </c>
      <c r="V16" t="b">
        <v>0</v>
      </c>
    </row>
    <row r="17" spans="1:22" ht="409.5" x14ac:dyDescent="0.25">
      <c r="A17" t="s">
        <v>146</v>
      </c>
      <c r="C17" t="s">
        <v>147</v>
      </c>
      <c r="D17" t="s">
        <v>148</v>
      </c>
      <c r="E17" t="s">
        <v>149</v>
      </c>
      <c r="F17" t="s">
        <v>150</v>
      </c>
      <c r="G17" s="57" t="s">
        <v>151</v>
      </c>
      <c r="H17" t="s">
        <v>57</v>
      </c>
      <c r="I17" t="str">
        <f>INDEX(Level[Level],MATCH(PIs[[#This Row],[L]],Level[GUID],0),1)</f>
        <v>Minor Must</v>
      </c>
      <c r="N17" t="s">
        <v>126</v>
      </c>
      <c r="O17" t="str">
        <f>INDEX(allsections[[S]:[Order]],MATCH(PIs[[#This Row],[SGUID]],allsections[SGUID],0),1)</f>
        <v>FV 31 GEÏNTEGREERDE BESTRIJDING</v>
      </c>
      <c r="P17" t="str">
        <f>INDEX(allsections[[S]:[Order]],MATCH(PIs[[#This Row],[SGUID]],allsections[SGUID],0),2)</f>
        <v>-</v>
      </c>
      <c r="Q17">
        <f>INDEX(allsections[[S]:[Order]],MATCH(PIs[[#This Row],[SGUID]],allsections[SGUID],0),3)</f>
        <v>31</v>
      </c>
      <c r="R17" t="s">
        <v>119</v>
      </c>
      <c r="S17" t="str">
        <f>INDEX(allsections[[S]:[Order]],MATCH(PIs[[#This Row],[SSGUID]],allsections[SGUID],0),1)</f>
        <v>-</v>
      </c>
      <c r="T17" t="str">
        <f>INDEX(allsections[[S]:[Order]],MATCH(PIs[[#This Row],[SSGUID]],allsections[SGUID],0),2)</f>
        <v>-</v>
      </c>
      <c r="U17">
        <f>INDEX(S2PQ_relational[],MATCH(PIs[[#This Row],[GUID]],S2PQ_relational[PIGUID],0),2)</f>
        <v>0</v>
      </c>
      <c r="V17" t="b">
        <v>0</v>
      </c>
    </row>
    <row r="18" spans="1:22" x14ac:dyDescent="0.25">
      <c r="A18" t="s">
        <v>152</v>
      </c>
      <c r="C18" t="s">
        <v>153</v>
      </c>
      <c r="D18" t="s">
        <v>154</v>
      </c>
      <c r="E18" t="s">
        <v>155</v>
      </c>
      <c r="F18" t="s">
        <v>156</v>
      </c>
      <c r="G18" t="s">
        <v>157</v>
      </c>
      <c r="H18" t="s">
        <v>48</v>
      </c>
      <c r="I18" t="str">
        <f>INDEX(Level[Level],MATCH(PIs[[#This Row],[L]],Level[GUID],0),1)</f>
        <v>Major Must</v>
      </c>
      <c r="N18" t="s">
        <v>158</v>
      </c>
      <c r="O18" t="str">
        <f>INDEX(allsections[[S]:[Order]],MATCH(PIs[[#This Row],[SGUID]],allsections[SGUID],0),1)</f>
        <v>FV 08 MASSABALANS</v>
      </c>
      <c r="P18" t="str">
        <f>INDEX(allsections[[S]:[Order]],MATCH(PIs[[#This Row],[SGUID]],allsections[SGUID],0),2)</f>
        <v>-</v>
      </c>
      <c r="Q18">
        <f>INDEX(allsections[[S]:[Order]],MATCH(PIs[[#This Row],[SGUID]],allsections[SGUID],0),3)</f>
        <v>8</v>
      </c>
      <c r="R18" t="s">
        <v>119</v>
      </c>
      <c r="S18" t="str">
        <f>INDEX(allsections[[S]:[Order]],MATCH(PIs[[#This Row],[SSGUID]],allsections[SGUID],0),1)</f>
        <v>-</v>
      </c>
      <c r="T18" t="str">
        <f>INDEX(allsections[[S]:[Order]],MATCH(PIs[[#This Row],[SSGUID]],allsections[SGUID],0),2)</f>
        <v>-</v>
      </c>
      <c r="U18">
        <f>INDEX(S2PQ_relational[],MATCH(PIs[[#This Row],[GUID]],S2PQ_relational[PIGUID],0),2)</f>
        <v>0</v>
      </c>
      <c r="V18" t="b">
        <v>0</v>
      </c>
    </row>
    <row r="19" spans="1:22" ht="409.5" hidden="1" x14ac:dyDescent="0.25">
      <c r="A19" t="s">
        <v>159</v>
      </c>
      <c r="C19" t="s">
        <v>160</v>
      </c>
      <c r="D19" t="s">
        <v>161</v>
      </c>
      <c r="E19" t="s">
        <v>162</v>
      </c>
      <c r="F19" t="s">
        <v>163</v>
      </c>
      <c r="G19" s="57" t="s">
        <v>164</v>
      </c>
      <c r="H19" t="s">
        <v>48</v>
      </c>
      <c r="I19" t="str">
        <f>INDEX(Level[Level],MATCH(PIs[[#This Row],[L]],Level[GUID],0),1)</f>
        <v>Major Must</v>
      </c>
      <c r="N19" t="s">
        <v>139</v>
      </c>
      <c r="O19" t="str">
        <f>INDEX(allsections[[S]:[Order]],MATCH(PIs[[#This Row],[SGUID]],allsections[SGUID],0),1)</f>
        <v xml:space="preserve">FV 07 PARALLEL EIGENDOM, TRACEERBAARHEID EN SCHEIDING </v>
      </c>
      <c r="P19" t="str">
        <f>INDEX(allsections[[S]:[Order]],MATCH(PIs[[#This Row],[SGUID]],allsections[SGUID],0),2)</f>
        <v>-</v>
      </c>
      <c r="Q19">
        <f>INDEX(allsections[[S]:[Order]],MATCH(PIs[[#This Row],[SGUID]],allsections[SGUID],0),3)</f>
        <v>7</v>
      </c>
      <c r="R19" t="s">
        <v>119</v>
      </c>
      <c r="S19" t="str">
        <f>INDEX(allsections[[S]:[Order]],MATCH(PIs[[#This Row],[SSGUID]],allsections[SGUID],0),1)</f>
        <v>-</v>
      </c>
      <c r="T19" t="str">
        <f>INDEX(allsections[[S]:[Order]],MATCH(PIs[[#This Row],[SSGUID]],allsections[SGUID],0),2)</f>
        <v>-</v>
      </c>
      <c r="U19" t="str">
        <f>INDEX(S2PQ_relational[],MATCH(PIs[[#This Row],[GUID]],S2PQ_relational[PIGUID],0),2)</f>
        <v>6YKUwZscvhUY8W9GhUNQOU</v>
      </c>
      <c r="V19" t="b">
        <v>0</v>
      </c>
    </row>
    <row r="20" spans="1:22" ht="409.5" x14ac:dyDescent="0.25">
      <c r="A20" t="s">
        <v>165</v>
      </c>
      <c r="C20" t="s">
        <v>166</v>
      </c>
      <c r="D20" t="s">
        <v>167</v>
      </c>
      <c r="E20" t="s">
        <v>168</v>
      </c>
      <c r="F20" t="s">
        <v>169</v>
      </c>
      <c r="G20" s="57" t="s">
        <v>170</v>
      </c>
      <c r="H20" t="s">
        <v>48</v>
      </c>
      <c r="I20" t="str">
        <f>INDEX(Level[Level],MATCH(PIs[[#This Row],[L]],Level[GUID],0),1)</f>
        <v>Major Must</v>
      </c>
      <c r="N20" t="s">
        <v>171</v>
      </c>
      <c r="O20" t="str">
        <f>INDEX(allsections[[S]:[Order]],MATCH(PIs[[#This Row],[SGUID]],allsections[SGUID],0),1)</f>
        <v>FV 09 RECALLPROCEDURE</v>
      </c>
      <c r="P20" t="str">
        <f>INDEX(allsections[[S]:[Order]],MATCH(PIs[[#This Row],[SGUID]],allsections[SGUID],0),2)</f>
        <v>-</v>
      </c>
      <c r="Q20">
        <f>INDEX(allsections[[S]:[Order]],MATCH(PIs[[#This Row],[SGUID]],allsections[SGUID],0),3)</f>
        <v>9</v>
      </c>
      <c r="R20" t="s">
        <v>119</v>
      </c>
      <c r="S20" t="str">
        <f>INDEX(allsections[[S]:[Order]],MATCH(PIs[[#This Row],[SSGUID]],allsections[SGUID],0),1)</f>
        <v>-</v>
      </c>
      <c r="T20" t="str">
        <f>INDEX(allsections[[S]:[Order]],MATCH(PIs[[#This Row],[SSGUID]],allsections[SGUID],0),2)</f>
        <v>-</v>
      </c>
      <c r="U20">
        <f>INDEX(S2PQ_relational[],MATCH(PIs[[#This Row],[GUID]],S2PQ_relational[PIGUID],0),2)</f>
        <v>0</v>
      </c>
      <c r="V20" t="b">
        <v>0</v>
      </c>
    </row>
    <row r="21" spans="1:22" ht="409.5" x14ac:dyDescent="0.25">
      <c r="A21" t="s">
        <v>172</v>
      </c>
      <c r="C21" t="s">
        <v>173</v>
      </c>
      <c r="D21" t="s">
        <v>174</v>
      </c>
      <c r="E21" t="s">
        <v>175</v>
      </c>
      <c r="F21" t="s">
        <v>176</v>
      </c>
      <c r="G21" s="57" t="s">
        <v>177</v>
      </c>
      <c r="H21" t="s">
        <v>48</v>
      </c>
      <c r="I21" t="str">
        <f>INDEX(Level[Level],MATCH(PIs[[#This Row],[L]],Level[GUID],0),1)</f>
        <v>Major Must</v>
      </c>
      <c r="N21" t="s">
        <v>158</v>
      </c>
      <c r="O21" t="str">
        <f>INDEX(allsections[[S]:[Order]],MATCH(PIs[[#This Row],[SGUID]],allsections[SGUID],0),1)</f>
        <v>FV 08 MASSABALANS</v>
      </c>
      <c r="P21" t="str">
        <f>INDEX(allsections[[S]:[Order]],MATCH(PIs[[#This Row],[SGUID]],allsections[SGUID],0),2)</f>
        <v>-</v>
      </c>
      <c r="Q21">
        <f>INDEX(allsections[[S]:[Order]],MATCH(PIs[[#This Row],[SGUID]],allsections[SGUID],0),3)</f>
        <v>8</v>
      </c>
      <c r="R21" t="s">
        <v>119</v>
      </c>
      <c r="S21" t="str">
        <f>INDEX(allsections[[S]:[Order]],MATCH(PIs[[#This Row],[SSGUID]],allsections[SGUID],0),1)</f>
        <v>-</v>
      </c>
      <c r="T21" t="str">
        <f>INDEX(allsections[[S]:[Order]],MATCH(PIs[[#This Row],[SSGUID]],allsections[SGUID],0),2)</f>
        <v>-</v>
      </c>
      <c r="U21">
        <f>INDEX(S2PQ_relational[],MATCH(PIs[[#This Row],[GUID]],S2PQ_relational[PIGUID],0),2)</f>
        <v>0</v>
      </c>
      <c r="V21" t="b">
        <v>0</v>
      </c>
    </row>
    <row r="22" spans="1:22" ht="409.5" x14ac:dyDescent="0.25">
      <c r="A22" t="s">
        <v>178</v>
      </c>
      <c r="C22" t="s">
        <v>179</v>
      </c>
      <c r="D22" t="s">
        <v>180</v>
      </c>
      <c r="E22" t="s">
        <v>181</v>
      </c>
      <c r="F22" t="s">
        <v>182</v>
      </c>
      <c r="G22" s="57" t="s">
        <v>183</v>
      </c>
      <c r="H22" t="s">
        <v>48</v>
      </c>
      <c r="I22" t="str">
        <f>INDEX(Level[Level],MATCH(PIs[[#This Row],[L]],Level[GUID],0),1)</f>
        <v>Major Must</v>
      </c>
      <c r="N22" t="s">
        <v>184</v>
      </c>
      <c r="O22" t="str">
        <f>INDEX(allsections[[S]:[Order]],MATCH(PIs[[#This Row],[SGUID]],allsections[SGUID],0),1)</f>
        <v>FV 10 KLACHTEN</v>
      </c>
      <c r="P22" t="str">
        <f>INDEX(allsections[[S]:[Order]],MATCH(PIs[[#This Row],[SGUID]],allsections[SGUID],0),2)</f>
        <v>-</v>
      </c>
      <c r="Q22">
        <f>INDEX(allsections[[S]:[Order]],MATCH(PIs[[#This Row],[SGUID]],allsections[SGUID],0),3)</f>
        <v>10</v>
      </c>
      <c r="R22" t="s">
        <v>119</v>
      </c>
      <c r="S22" t="str">
        <f>INDEX(allsections[[S]:[Order]],MATCH(PIs[[#This Row],[SSGUID]],allsections[SGUID],0),1)</f>
        <v>-</v>
      </c>
      <c r="T22" t="str">
        <f>INDEX(allsections[[S]:[Order]],MATCH(PIs[[#This Row],[SSGUID]],allsections[SGUID],0),2)</f>
        <v>-</v>
      </c>
      <c r="U22">
        <f>INDEX(S2PQ_relational[],MATCH(PIs[[#This Row],[GUID]],S2PQ_relational[PIGUID],0),2)</f>
        <v>0</v>
      </c>
      <c r="V22" t="b">
        <v>0</v>
      </c>
    </row>
    <row r="23" spans="1:22" ht="409.5" x14ac:dyDescent="0.25">
      <c r="A23" t="s">
        <v>185</v>
      </c>
      <c r="C23" t="s">
        <v>186</v>
      </c>
      <c r="D23" t="s">
        <v>187</v>
      </c>
      <c r="E23" t="s">
        <v>188</v>
      </c>
      <c r="F23" t="s">
        <v>189</v>
      </c>
      <c r="G23" s="57" t="s">
        <v>190</v>
      </c>
      <c r="H23" t="s">
        <v>48</v>
      </c>
      <c r="I23" t="str">
        <f>INDEX(Level[Level],MATCH(PIs[[#This Row],[L]],Level[GUID],0),1)</f>
        <v>Major Must</v>
      </c>
      <c r="N23" t="s">
        <v>191</v>
      </c>
      <c r="O23" t="str">
        <f>INDEX(allsections[[S]:[Order]],MATCH(PIs[[#This Row],[SGUID]],allsections[SGUID],0),1)</f>
        <v>FV 01 INTERNE DOCUMENTATIE</v>
      </c>
      <c r="P23" t="str">
        <f>INDEX(allsections[[S]:[Order]],MATCH(PIs[[#This Row],[SGUID]],allsections[SGUID],0),2)</f>
        <v>-</v>
      </c>
      <c r="Q23">
        <f>INDEX(allsections[[S]:[Order]],MATCH(PIs[[#This Row],[SGUID]],allsections[SGUID],0),3)</f>
        <v>1</v>
      </c>
      <c r="R23" t="s">
        <v>119</v>
      </c>
      <c r="S23" t="str">
        <f>INDEX(allsections[[S]:[Order]],MATCH(PIs[[#This Row],[SSGUID]],allsections[SGUID],0),1)</f>
        <v>-</v>
      </c>
      <c r="T23" t="str">
        <f>INDEX(allsections[[S]:[Order]],MATCH(PIs[[#This Row],[SSGUID]],allsections[SGUID],0),2)</f>
        <v>-</v>
      </c>
      <c r="U23">
        <f>INDEX(S2PQ_relational[],MATCH(PIs[[#This Row],[GUID]],S2PQ_relational[PIGUID],0),2)</f>
        <v>0</v>
      </c>
      <c r="V23" t="b">
        <v>0</v>
      </c>
    </row>
    <row r="24" spans="1:22" ht="409.5" x14ac:dyDescent="0.25">
      <c r="A24" t="s">
        <v>192</v>
      </c>
      <c r="C24" t="s">
        <v>193</v>
      </c>
      <c r="D24" t="s">
        <v>194</v>
      </c>
      <c r="E24" t="s">
        <v>195</v>
      </c>
      <c r="F24" t="s">
        <v>196</v>
      </c>
      <c r="G24" s="57" t="s">
        <v>197</v>
      </c>
      <c r="H24" t="s">
        <v>57</v>
      </c>
      <c r="I24" t="str">
        <f>INDEX(Level[Level],MATCH(PIs[[#This Row],[L]],Level[GUID],0),1)</f>
        <v>Minor Must</v>
      </c>
      <c r="N24" t="s">
        <v>191</v>
      </c>
      <c r="O24" t="str">
        <f>INDEX(allsections[[S]:[Order]],MATCH(PIs[[#This Row],[SGUID]],allsections[SGUID],0),1)</f>
        <v>FV 01 INTERNE DOCUMENTATIE</v>
      </c>
      <c r="P24" t="str">
        <f>INDEX(allsections[[S]:[Order]],MATCH(PIs[[#This Row],[SGUID]],allsections[SGUID],0),2)</f>
        <v>-</v>
      </c>
      <c r="Q24">
        <f>INDEX(allsections[[S]:[Order]],MATCH(PIs[[#This Row],[SGUID]],allsections[SGUID],0),3)</f>
        <v>1</v>
      </c>
      <c r="R24" t="s">
        <v>119</v>
      </c>
      <c r="S24" t="str">
        <f>INDEX(allsections[[S]:[Order]],MATCH(PIs[[#This Row],[SSGUID]],allsections[SGUID],0),1)</f>
        <v>-</v>
      </c>
      <c r="T24" t="str">
        <f>INDEX(allsections[[S]:[Order]],MATCH(PIs[[#This Row],[SSGUID]],allsections[SGUID],0),2)</f>
        <v>-</v>
      </c>
      <c r="U24">
        <f>INDEX(S2PQ_relational[],MATCH(PIs[[#This Row],[GUID]],S2PQ_relational[PIGUID],0),2)</f>
        <v>0</v>
      </c>
      <c r="V24" t="b">
        <v>0</v>
      </c>
    </row>
    <row r="25" spans="1:22" x14ac:dyDescent="0.25">
      <c r="A25" t="s">
        <v>198</v>
      </c>
      <c r="C25" t="s">
        <v>199</v>
      </c>
      <c r="D25" t="s">
        <v>200</v>
      </c>
      <c r="E25" t="s">
        <v>201</v>
      </c>
      <c r="F25" t="s">
        <v>202</v>
      </c>
      <c r="G25" t="s">
        <v>203</v>
      </c>
      <c r="H25" t="s">
        <v>48</v>
      </c>
      <c r="I25" t="str">
        <f>INDEX(Level[Level],MATCH(PIs[[#This Row],[L]],Level[GUID],0),1)</f>
        <v>Major Must</v>
      </c>
      <c r="N25" t="s">
        <v>191</v>
      </c>
      <c r="O25" t="str">
        <f>INDEX(allsections[[S]:[Order]],MATCH(PIs[[#This Row],[SGUID]],allsections[SGUID],0),1)</f>
        <v>FV 01 INTERNE DOCUMENTATIE</v>
      </c>
      <c r="P25" t="str">
        <f>INDEX(allsections[[S]:[Order]],MATCH(PIs[[#This Row],[SGUID]],allsections[SGUID],0),2)</f>
        <v>-</v>
      </c>
      <c r="Q25">
        <f>INDEX(allsections[[S]:[Order]],MATCH(PIs[[#This Row],[SGUID]],allsections[SGUID],0),3)</f>
        <v>1</v>
      </c>
      <c r="R25" t="s">
        <v>119</v>
      </c>
      <c r="S25" t="str">
        <f>INDEX(allsections[[S]:[Order]],MATCH(PIs[[#This Row],[SSGUID]],allsections[SGUID],0),1)</f>
        <v>-</v>
      </c>
      <c r="T25" t="str">
        <f>INDEX(allsections[[S]:[Order]],MATCH(PIs[[#This Row],[SSGUID]],allsections[SGUID],0),2)</f>
        <v>-</v>
      </c>
      <c r="U25">
        <f>INDEX(S2PQ_relational[],MATCH(PIs[[#This Row],[GUID]],S2PQ_relational[PIGUID],0),2)</f>
        <v>0</v>
      </c>
      <c r="V25" t="b">
        <v>0</v>
      </c>
    </row>
    <row r="26" spans="1:22" ht="409.5" x14ac:dyDescent="0.25">
      <c r="A26" t="s">
        <v>204</v>
      </c>
      <c r="C26" t="s">
        <v>205</v>
      </c>
      <c r="D26" t="s">
        <v>206</v>
      </c>
      <c r="E26" t="s">
        <v>207</v>
      </c>
      <c r="F26" t="s">
        <v>208</v>
      </c>
      <c r="G26" s="57" t="s">
        <v>209</v>
      </c>
      <c r="H26" t="s">
        <v>57</v>
      </c>
      <c r="I26" t="str">
        <f>INDEX(Level[Level],MATCH(PIs[[#This Row],[L]],Level[GUID],0),1)</f>
        <v>Minor Must</v>
      </c>
      <c r="N26" t="s">
        <v>126</v>
      </c>
      <c r="O26" t="str">
        <f>INDEX(allsections[[S]:[Order]],MATCH(PIs[[#This Row],[SGUID]],allsections[SGUID],0),1)</f>
        <v>FV 31 GEÏNTEGREERDE BESTRIJDING</v>
      </c>
      <c r="P26" t="str">
        <f>INDEX(allsections[[S]:[Order]],MATCH(PIs[[#This Row],[SGUID]],allsections[SGUID],0),2)</f>
        <v>-</v>
      </c>
      <c r="Q26">
        <f>INDEX(allsections[[S]:[Order]],MATCH(PIs[[#This Row],[SGUID]],allsections[SGUID],0),3)</f>
        <v>31</v>
      </c>
      <c r="R26" t="s">
        <v>119</v>
      </c>
      <c r="S26" t="str">
        <f>INDEX(allsections[[S]:[Order]],MATCH(PIs[[#This Row],[SSGUID]],allsections[SGUID],0),1)</f>
        <v>-</v>
      </c>
      <c r="T26" t="str">
        <f>INDEX(allsections[[S]:[Order]],MATCH(PIs[[#This Row],[SSGUID]],allsections[SGUID],0),2)</f>
        <v>-</v>
      </c>
      <c r="U26">
        <f>INDEX(S2PQ_relational[],MATCH(PIs[[#This Row],[GUID]],S2PQ_relational[PIGUID],0),2)</f>
        <v>0</v>
      </c>
      <c r="V26" t="b">
        <v>0</v>
      </c>
    </row>
    <row r="27" spans="1:22" ht="409.5" x14ac:dyDescent="0.25">
      <c r="A27" t="s">
        <v>210</v>
      </c>
      <c r="C27" t="s">
        <v>211</v>
      </c>
      <c r="D27" t="s">
        <v>212</v>
      </c>
      <c r="E27" t="s">
        <v>213</v>
      </c>
      <c r="F27" t="s">
        <v>214</v>
      </c>
      <c r="G27" s="57" t="s">
        <v>215</v>
      </c>
      <c r="H27" t="s">
        <v>57</v>
      </c>
      <c r="I27" t="str">
        <f>INDEX(Level[Level],MATCH(PIs[[#This Row],[L]],Level[GUID],0),1)</f>
        <v>Minor Must</v>
      </c>
      <c r="N27" t="s">
        <v>126</v>
      </c>
      <c r="O27" t="str">
        <f>INDEX(allsections[[S]:[Order]],MATCH(PIs[[#This Row],[SGUID]],allsections[SGUID],0),1)</f>
        <v>FV 31 GEÏNTEGREERDE BESTRIJDING</v>
      </c>
      <c r="P27" t="str">
        <f>INDEX(allsections[[S]:[Order]],MATCH(PIs[[#This Row],[SGUID]],allsections[SGUID],0),2)</f>
        <v>-</v>
      </c>
      <c r="Q27">
        <f>INDEX(allsections[[S]:[Order]],MATCH(PIs[[#This Row],[SGUID]],allsections[SGUID],0),3)</f>
        <v>31</v>
      </c>
      <c r="R27" t="s">
        <v>119</v>
      </c>
      <c r="S27" t="str">
        <f>INDEX(allsections[[S]:[Order]],MATCH(PIs[[#This Row],[SSGUID]],allsections[SGUID],0),1)</f>
        <v>-</v>
      </c>
      <c r="T27" t="str">
        <f>INDEX(allsections[[S]:[Order]],MATCH(PIs[[#This Row],[SSGUID]],allsections[SGUID],0),2)</f>
        <v>-</v>
      </c>
      <c r="U27">
        <f>INDEX(S2PQ_relational[],MATCH(PIs[[#This Row],[GUID]],S2PQ_relational[PIGUID],0),2)</f>
        <v>0</v>
      </c>
      <c r="V27" t="b">
        <v>0</v>
      </c>
    </row>
    <row r="28" spans="1:22" x14ac:dyDescent="0.25">
      <c r="A28" t="s">
        <v>216</v>
      </c>
      <c r="C28" t="s">
        <v>217</v>
      </c>
      <c r="D28" t="s">
        <v>218</v>
      </c>
      <c r="E28" t="s">
        <v>219</v>
      </c>
      <c r="F28" t="s">
        <v>220</v>
      </c>
      <c r="G28" t="s">
        <v>221</v>
      </c>
      <c r="H28" t="s">
        <v>48</v>
      </c>
      <c r="I28" t="str">
        <f>INDEX(Level[Level],MATCH(PIs[[#This Row],[L]],Level[GUID],0),1)</f>
        <v>Major Must</v>
      </c>
      <c r="N28" t="s">
        <v>126</v>
      </c>
      <c r="O28" t="str">
        <f>INDEX(allsections[[S]:[Order]],MATCH(PIs[[#This Row],[SGUID]],allsections[SGUID],0),1)</f>
        <v>FV 31 GEÏNTEGREERDE BESTRIJDING</v>
      </c>
      <c r="P28" t="str">
        <f>INDEX(allsections[[S]:[Order]],MATCH(PIs[[#This Row],[SGUID]],allsections[SGUID],0),2)</f>
        <v>-</v>
      </c>
      <c r="Q28">
        <f>INDEX(allsections[[S]:[Order]],MATCH(PIs[[#This Row],[SGUID]],allsections[SGUID],0),3)</f>
        <v>31</v>
      </c>
      <c r="R28" t="s">
        <v>119</v>
      </c>
      <c r="S28" t="str">
        <f>INDEX(allsections[[S]:[Order]],MATCH(PIs[[#This Row],[SSGUID]],allsections[SGUID],0),1)</f>
        <v>-</v>
      </c>
      <c r="T28" t="str">
        <f>INDEX(allsections[[S]:[Order]],MATCH(PIs[[#This Row],[SSGUID]],allsections[SGUID],0),2)</f>
        <v>-</v>
      </c>
      <c r="U28">
        <f>INDEX(S2PQ_relational[],MATCH(PIs[[#This Row],[GUID]],S2PQ_relational[PIGUID],0),2)</f>
        <v>0</v>
      </c>
      <c r="V28" t="b">
        <v>0</v>
      </c>
    </row>
    <row r="29" spans="1:22" hidden="1" x14ac:dyDescent="0.25">
      <c r="A29" t="s">
        <v>222</v>
      </c>
      <c r="C29" t="s">
        <v>223</v>
      </c>
      <c r="D29" t="s">
        <v>224</v>
      </c>
      <c r="E29" t="s">
        <v>225</v>
      </c>
      <c r="F29" t="s">
        <v>226</v>
      </c>
      <c r="G29" t="s">
        <v>227</v>
      </c>
      <c r="H29" t="s">
        <v>57</v>
      </c>
      <c r="I29" t="str">
        <f>INDEX(Level[Level],MATCH(PIs[[#This Row],[L]],Level[GUID],0),1)</f>
        <v>Minor Must</v>
      </c>
      <c r="N29" t="s">
        <v>228</v>
      </c>
      <c r="O29" t="str">
        <f>INDEX(allsections[[S]:[Order]],MATCH(PIs[[#This Row],[SGUID]],allsections[SGUID],0),1)</f>
        <v>FV 29 MESTSTOFFEN EN BIOSTIMULANTEN</v>
      </c>
      <c r="P29" t="str">
        <f>INDEX(allsections[[S]:[Order]],MATCH(PIs[[#This Row],[SGUID]],allsections[SGUID],0),2)</f>
        <v>-</v>
      </c>
      <c r="Q29">
        <f>INDEX(allsections[[S]:[Order]],MATCH(PIs[[#This Row],[SGUID]],allsections[SGUID],0),3)</f>
        <v>29</v>
      </c>
      <c r="R29" t="s">
        <v>229</v>
      </c>
      <c r="S29" t="str">
        <f>INDEX(allsections[[S]:[Order]],MATCH(PIs[[#This Row],[SSGUID]],allsections[SGUID],0),1)</f>
        <v>FV 29.04 Nutriëntengehalte</v>
      </c>
      <c r="T29" t="str">
        <f>INDEX(allsections[[S]:[Order]],MATCH(PIs[[#This Row],[SSGUID]],allsections[SGUID],0),2)</f>
        <v>-</v>
      </c>
      <c r="U29" t="str">
        <f>INDEX(S2PQ_relational[],MATCH(PIs[[#This Row],[GUID]],S2PQ_relational[PIGUID],0),2)</f>
        <v>1EbcM9s6n6OPXw8GDGO8Pr</v>
      </c>
      <c r="V29" t="b">
        <v>0</v>
      </c>
    </row>
    <row r="30" spans="1:22" ht="409.5" hidden="1" x14ac:dyDescent="0.25">
      <c r="A30" t="s">
        <v>230</v>
      </c>
      <c r="C30" t="s">
        <v>231</v>
      </c>
      <c r="D30" t="s">
        <v>232</v>
      </c>
      <c r="E30" t="s">
        <v>233</v>
      </c>
      <c r="F30" t="s">
        <v>234</v>
      </c>
      <c r="G30" s="57" t="s">
        <v>235</v>
      </c>
      <c r="H30" t="s">
        <v>57</v>
      </c>
      <c r="I30" t="str">
        <f>INDEX(Level[Level],MATCH(PIs[[#This Row],[L]],Level[GUID],0),1)</f>
        <v>Minor Must</v>
      </c>
      <c r="N30" t="s">
        <v>110</v>
      </c>
      <c r="O30" t="str">
        <f>INDEX(allsections[[S]:[Order]],MATCH(PIs[[#This Row],[SGUID]],allsections[SGUID],0),1)</f>
        <v>FV 28 BODEM- EN SUBSTRAATBEHEER</v>
      </c>
      <c r="P30" t="str">
        <f>INDEX(allsections[[S]:[Order]],MATCH(PIs[[#This Row],[SGUID]],allsections[SGUID],0),2)</f>
        <v>-</v>
      </c>
      <c r="Q30">
        <f>INDEX(allsections[[S]:[Order]],MATCH(PIs[[#This Row],[SGUID]],allsections[SGUID],0),3)</f>
        <v>28</v>
      </c>
      <c r="R30" t="s">
        <v>111</v>
      </c>
      <c r="S30" t="str">
        <f>INDEX(allsections[[S]:[Order]],MATCH(PIs[[#This Row],[SSGUID]],allsections[SGUID],0),1)</f>
        <v>FV 28.03 Substraten</v>
      </c>
      <c r="T30" t="str">
        <f>INDEX(allsections[[S]:[Order]],MATCH(PIs[[#This Row],[SSGUID]],allsections[SGUID],0),2)</f>
        <v>-</v>
      </c>
      <c r="U30" t="str">
        <f>INDEX(S2PQ_relational[],MATCH(PIs[[#This Row],[GUID]],S2PQ_relational[PIGUID],0),2)</f>
        <v>4a93pDY6sQe7tpxquCN9Xn</v>
      </c>
      <c r="V30" t="b">
        <v>0</v>
      </c>
    </row>
    <row r="31" spans="1:22" ht="409.5" x14ac:dyDescent="0.25">
      <c r="A31" t="s">
        <v>236</v>
      </c>
      <c r="C31" t="s">
        <v>237</v>
      </c>
      <c r="D31" t="s">
        <v>238</v>
      </c>
      <c r="E31" t="s">
        <v>239</v>
      </c>
      <c r="F31" t="s">
        <v>240</v>
      </c>
      <c r="G31" s="57" t="s">
        <v>241</v>
      </c>
      <c r="H31" t="s">
        <v>48</v>
      </c>
      <c r="I31" t="str">
        <f>INDEX(Level[Level],MATCH(PIs[[#This Row],[L]],Level[GUID],0),1)</f>
        <v>Major Must</v>
      </c>
      <c r="N31" t="s">
        <v>126</v>
      </c>
      <c r="O31" t="str">
        <f>INDEX(allsections[[S]:[Order]],MATCH(PIs[[#This Row],[SGUID]],allsections[SGUID],0),1)</f>
        <v>FV 31 GEÏNTEGREERDE BESTRIJDING</v>
      </c>
      <c r="P31" t="str">
        <f>INDEX(allsections[[S]:[Order]],MATCH(PIs[[#This Row],[SGUID]],allsections[SGUID],0),2)</f>
        <v>-</v>
      </c>
      <c r="Q31">
        <f>INDEX(allsections[[S]:[Order]],MATCH(PIs[[#This Row],[SGUID]],allsections[SGUID],0),3)</f>
        <v>31</v>
      </c>
      <c r="R31" t="s">
        <v>119</v>
      </c>
      <c r="S31" t="str">
        <f>INDEX(allsections[[S]:[Order]],MATCH(PIs[[#This Row],[SSGUID]],allsections[SGUID],0),1)</f>
        <v>-</v>
      </c>
      <c r="T31" t="str">
        <f>INDEX(allsections[[S]:[Order]],MATCH(PIs[[#This Row],[SSGUID]],allsections[SGUID],0),2)</f>
        <v>-</v>
      </c>
      <c r="U31">
        <f>INDEX(S2PQ_relational[],MATCH(PIs[[#This Row],[GUID]],S2PQ_relational[PIGUID],0),2)</f>
        <v>0</v>
      </c>
      <c r="V31" t="b">
        <v>0</v>
      </c>
    </row>
    <row r="32" spans="1:22" hidden="1" x14ac:dyDescent="0.25">
      <c r="A32" t="s">
        <v>242</v>
      </c>
      <c r="C32" t="s">
        <v>243</v>
      </c>
      <c r="D32" t="s">
        <v>244</v>
      </c>
      <c r="E32" t="s">
        <v>245</v>
      </c>
      <c r="F32" t="s">
        <v>246</v>
      </c>
      <c r="G32" t="s">
        <v>247</v>
      </c>
      <c r="H32" t="s">
        <v>48</v>
      </c>
      <c r="I32" t="str">
        <f>INDEX(Level[Level],MATCH(PIs[[#This Row],[L]],Level[GUID],0),1)</f>
        <v>Major Must</v>
      </c>
      <c r="N32" t="s">
        <v>139</v>
      </c>
      <c r="O32" t="str">
        <f>INDEX(allsections[[S]:[Order]],MATCH(PIs[[#This Row],[SGUID]],allsections[SGUID],0),1)</f>
        <v xml:space="preserve">FV 07 PARALLEL EIGENDOM, TRACEERBAARHEID EN SCHEIDING </v>
      </c>
      <c r="P32" t="str">
        <f>INDEX(allsections[[S]:[Order]],MATCH(PIs[[#This Row],[SGUID]],allsections[SGUID],0),2)</f>
        <v>-</v>
      </c>
      <c r="Q32">
        <f>INDEX(allsections[[S]:[Order]],MATCH(PIs[[#This Row],[SGUID]],allsections[SGUID],0),3)</f>
        <v>7</v>
      </c>
      <c r="R32" t="s">
        <v>119</v>
      </c>
      <c r="S32" t="str">
        <f>INDEX(allsections[[S]:[Order]],MATCH(PIs[[#This Row],[SSGUID]],allsections[SGUID],0),1)</f>
        <v>-</v>
      </c>
      <c r="T32" t="str">
        <f>INDEX(allsections[[S]:[Order]],MATCH(PIs[[#This Row],[SSGUID]],allsections[SGUID],0),2)</f>
        <v>-</v>
      </c>
      <c r="U32" t="str">
        <f>INDEX(S2PQ_relational[],MATCH(PIs[[#This Row],[GUID]],S2PQ_relational[PIGUID],0),2)</f>
        <v>6YKUwZscvhUY8W9GhUNQOU</v>
      </c>
      <c r="V32" t="b">
        <v>0</v>
      </c>
    </row>
    <row r="33" spans="1:22" hidden="1" x14ac:dyDescent="0.25">
      <c r="A33" t="s">
        <v>248</v>
      </c>
      <c r="C33" t="s">
        <v>249</v>
      </c>
      <c r="D33" t="s">
        <v>250</v>
      </c>
      <c r="E33" t="s">
        <v>251</v>
      </c>
      <c r="F33" t="s">
        <v>252</v>
      </c>
      <c r="G33" t="s">
        <v>253</v>
      </c>
      <c r="H33" t="s">
        <v>57</v>
      </c>
      <c r="I33" t="str">
        <f>INDEX(Level[Level],MATCH(PIs[[#This Row],[L]],Level[GUID],0),1)</f>
        <v>Minor Must</v>
      </c>
      <c r="N33" t="s">
        <v>110</v>
      </c>
      <c r="O33" t="str">
        <f>INDEX(allsections[[S]:[Order]],MATCH(PIs[[#This Row],[SGUID]],allsections[SGUID],0),1)</f>
        <v>FV 28 BODEM- EN SUBSTRAATBEHEER</v>
      </c>
      <c r="P33" t="str">
        <f>INDEX(allsections[[S]:[Order]],MATCH(PIs[[#This Row],[SGUID]],allsections[SGUID],0),2)</f>
        <v>-</v>
      </c>
      <c r="Q33">
        <f>INDEX(allsections[[S]:[Order]],MATCH(PIs[[#This Row],[SGUID]],allsections[SGUID],0),3)</f>
        <v>28</v>
      </c>
      <c r="R33" t="s">
        <v>254</v>
      </c>
      <c r="S33" t="str">
        <f>INDEX(allsections[[S]:[Order]],MATCH(PIs[[#This Row],[SSGUID]],allsections[SGUID],0),1)</f>
        <v>FV 28.02 Grondontsmetting</v>
      </c>
      <c r="T33" t="str">
        <f>INDEX(allsections[[S]:[Order]],MATCH(PIs[[#This Row],[SSGUID]],allsections[SGUID],0),2)</f>
        <v>-</v>
      </c>
      <c r="U33" t="str">
        <f>INDEX(S2PQ_relational[],MATCH(PIs[[#This Row],[GUID]],S2PQ_relational[PIGUID],0),2)</f>
        <v>1rgmTlK6Qzmmd84GyiCswC</v>
      </c>
      <c r="V33" t="b">
        <v>0</v>
      </c>
    </row>
    <row r="34" spans="1:22" hidden="1" x14ac:dyDescent="0.25">
      <c r="A34" t="s">
        <v>255</v>
      </c>
      <c r="C34" t="s">
        <v>256</v>
      </c>
      <c r="D34" t="s">
        <v>257</v>
      </c>
      <c r="E34" t="s">
        <v>258</v>
      </c>
      <c r="F34" t="s">
        <v>259</v>
      </c>
      <c r="G34" t="s">
        <v>260</v>
      </c>
      <c r="H34" t="s">
        <v>66</v>
      </c>
      <c r="I34" t="str">
        <f>INDEX(Level[Level],MATCH(PIs[[#This Row],[L]],Level[GUID],0),1)</f>
        <v>Aanbeveling</v>
      </c>
      <c r="N34" t="s">
        <v>110</v>
      </c>
      <c r="O34" t="str">
        <f>INDEX(allsections[[S]:[Order]],MATCH(PIs[[#This Row],[SGUID]],allsections[SGUID],0),1)</f>
        <v>FV 28 BODEM- EN SUBSTRAATBEHEER</v>
      </c>
      <c r="P34" t="str">
        <f>INDEX(allsections[[S]:[Order]],MATCH(PIs[[#This Row],[SGUID]],allsections[SGUID],0),2)</f>
        <v>-</v>
      </c>
      <c r="Q34">
        <f>INDEX(allsections[[S]:[Order]],MATCH(PIs[[#This Row],[SGUID]],allsections[SGUID],0),3)</f>
        <v>28</v>
      </c>
      <c r="R34" t="s">
        <v>111</v>
      </c>
      <c r="S34" t="str">
        <f>INDEX(allsections[[S]:[Order]],MATCH(PIs[[#This Row],[SSGUID]],allsections[SGUID],0),1)</f>
        <v>FV 28.03 Substraten</v>
      </c>
      <c r="T34" t="str">
        <f>INDEX(allsections[[S]:[Order]],MATCH(PIs[[#This Row],[SSGUID]],allsections[SGUID],0),2)</f>
        <v>-</v>
      </c>
      <c r="U34" t="str">
        <f>INDEX(S2PQ_relational[],MATCH(PIs[[#This Row],[GUID]],S2PQ_relational[PIGUID],0),2)</f>
        <v>4a93pDY6sQe7tpxquCN9Xn</v>
      </c>
      <c r="V34" t="b">
        <v>0</v>
      </c>
    </row>
    <row r="35" spans="1:22" hidden="1" x14ac:dyDescent="0.25">
      <c r="A35" t="s">
        <v>261</v>
      </c>
      <c r="C35" t="s">
        <v>262</v>
      </c>
      <c r="D35" t="s">
        <v>263</v>
      </c>
      <c r="E35" t="s">
        <v>264</v>
      </c>
      <c r="F35" t="s">
        <v>265</v>
      </c>
      <c r="G35" t="s">
        <v>266</v>
      </c>
      <c r="H35" t="s">
        <v>66</v>
      </c>
      <c r="I35" t="str">
        <f>INDEX(Level[Level],MATCH(PIs[[#This Row],[L]],Level[GUID],0),1)</f>
        <v>Aanbeveling</v>
      </c>
      <c r="N35" t="s">
        <v>228</v>
      </c>
      <c r="O35" t="str">
        <f>INDEX(allsections[[S]:[Order]],MATCH(PIs[[#This Row],[SGUID]],allsections[SGUID],0),1)</f>
        <v>FV 29 MESTSTOFFEN EN BIOSTIMULANTEN</v>
      </c>
      <c r="P35" t="str">
        <f>INDEX(allsections[[S]:[Order]],MATCH(PIs[[#This Row],[SGUID]],allsections[SGUID],0),2)</f>
        <v>-</v>
      </c>
      <c r="Q35">
        <f>INDEX(allsections[[S]:[Order]],MATCH(PIs[[#This Row],[SGUID]],allsections[SGUID],0),3)</f>
        <v>29</v>
      </c>
      <c r="R35" t="s">
        <v>229</v>
      </c>
      <c r="S35" t="str">
        <f>INDEX(allsections[[S]:[Order]],MATCH(PIs[[#This Row],[SSGUID]],allsections[SGUID],0),1)</f>
        <v>FV 29.04 Nutriëntengehalte</v>
      </c>
      <c r="T35" t="str">
        <f>INDEX(allsections[[S]:[Order]],MATCH(PIs[[#This Row],[SSGUID]],allsections[SGUID],0),2)</f>
        <v>-</v>
      </c>
      <c r="U35" t="str">
        <f>INDEX(S2PQ_relational[],MATCH(PIs[[#This Row],[GUID]],S2PQ_relational[PIGUID],0),2)</f>
        <v>1EbcM9s6n6OPXw8GDGO8Pr</v>
      </c>
      <c r="V35" t="b">
        <v>0</v>
      </c>
    </row>
    <row r="36" spans="1:22" hidden="1" x14ac:dyDescent="0.25">
      <c r="A36" t="s">
        <v>267</v>
      </c>
      <c r="C36" t="s">
        <v>268</v>
      </c>
      <c r="D36" t="s">
        <v>269</v>
      </c>
      <c r="E36" t="s">
        <v>270</v>
      </c>
      <c r="F36" t="s">
        <v>271</v>
      </c>
      <c r="G36" t="s">
        <v>272</v>
      </c>
      <c r="H36" t="s">
        <v>57</v>
      </c>
      <c r="I36" t="str">
        <f>INDEX(Level[Level],MATCH(PIs[[#This Row],[L]],Level[GUID],0),1)</f>
        <v>Minor Must</v>
      </c>
      <c r="N36" t="s">
        <v>110</v>
      </c>
      <c r="O36" t="str">
        <f>INDEX(allsections[[S]:[Order]],MATCH(PIs[[#This Row],[SGUID]],allsections[SGUID],0),1)</f>
        <v>FV 28 BODEM- EN SUBSTRAATBEHEER</v>
      </c>
      <c r="P36" t="str">
        <f>INDEX(allsections[[S]:[Order]],MATCH(PIs[[#This Row],[SGUID]],allsections[SGUID],0),2)</f>
        <v>-</v>
      </c>
      <c r="Q36">
        <f>INDEX(allsections[[S]:[Order]],MATCH(PIs[[#This Row],[SGUID]],allsections[SGUID],0),3)</f>
        <v>28</v>
      </c>
      <c r="R36" t="s">
        <v>273</v>
      </c>
      <c r="S36" t="str">
        <f>INDEX(allsections[[S]:[Order]],MATCH(PIs[[#This Row],[SSGUID]],allsections[SGUID],0),1)</f>
        <v>FV 28.01 Bodembeheer en -behoud</v>
      </c>
      <c r="T36" t="str">
        <f>INDEX(allsections[[S]:[Order]],MATCH(PIs[[#This Row],[SSGUID]],allsections[SGUID],0),2)</f>
        <v>-</v>
      </c>
      <c r="U36" t="str">
        <f>INDEX(S2PQ_relational[],MATCH(PIs[[#This Row],[GUID]],S2PQ_relational[PIGUID],0),2)</f>
        <v>4xAn80SAaOTMxD51C0VnLp</v>
      </c>
      <c r="V36" t="b">
        <v>0</v>
      </c>
    </row>
    <row r="37" spans="1:22" hidden="1" x14ac:dyDescent="0.25">
      <c r="A37" t="s">
        <v>274</v>
      </c>
      <c r="C37" t="s">
        <v>275</v>
      </c>
      <c r="D37" t="s">
        <v>276</v>
      </c>
      <c r="E37" t="s">
        <v>277</v>
      </c>
      <c r="F37" t="s">
        <v>278</v>
      </c>
      <c r="G37" t="s">
        <v>279</v>
      </c>
      <c r="H37" t="s">
        <v>57</v>
      </c>
      <c r="I37" t="str">
        <f>INDEX(Level[Level],MATCH(PIs[[#This Row],[L]],Level[GUID],0),1)</f>
        <v>Minor Must</v>
      </c>
      <c r="N37" t="s">
        <v>110</v>
      </c>
      <c r="O37" t="str">
        <f>INDEX(allsections[[S]:[Order]],MATCH(PIs[[#This Row],[SGUID]],allsections[SGUID],0),1)</f>
        <v>FV 28 BODEM- EN SUBSTRAATBEHEER</v>
      </c>
      <c r="P37" t="str">
        <f>INDEX(allsections[[S]:[Order]],MATCH(PIs[[#This Row],[SGUID]],allsections[SGUID],0),2)</f>
        <v>-</v>
      </c>
      <c r="Q37">
        <f>INDEX(allsections[[S]:[Order]],MATCH(PIs[[#This Row],[SGUID]],allsections[SGUID],0),3)</f>
        <v>28</v>
      </c>
      <c r="R37" t="s">
        <v>254</v>
      </c>
      <c r="S37" t="str">
        <f>INDEX(allsections[[S]:[Order]],MATCH(PIs[[#This Row],[SSGUID]],allsections[SGUID],0),1)</f>
        <v>FV 28.02 Grondontsmetting</v>
      </c>
      <c r="T37" t="str">
        <f>INDEX(allsections[[S]:[Order]],MATCH(PIs[[#This Row],[SSGUID]],allsections[SGUID],0),2)</f>
        <v>-</v>
      </c>
      <c r="U37" t="str">
        <f>INDEX(S2PQ_relational[],MATCH(PIs[[#This Row],[GUID]],S2PQ_relational[PIGUID],0),2)</f>
        <v>1rgmTlK6Qzmmd84GyiCswC</v>
      </c>
      <c r="V37" t="b">
        <v>0</v>
      </c>
    </row>
    <row r="38" spans="1:22" hidden="1" x14ac:dyDescent="0.25">
      <c r="A38" t="s">
        <v>280</v>
      </c>
      <c r="C38" t="s">
        <v>281</v>
      </c>
      <c r="D38" t="s">
        <v>282</v>
      </c>
      <c r="E38" t="s">
        <v>283</v>
      </c>
      <c r="F38" t="s">
        <v>284</v>
      </c>
      <c r="G38" t="s">
        <v>285</v>
      </c>
      <c r="H38" t="s">
        <v>57</v>
      </c>
      <c r="I38" t="str">
        <f>INDEX(Level[Level],MATCH(PIs[[#This Row],[L]],Level[GUID],0),1)</f>
        <v>Minor Must</v>
      </c>
      <c r="N38" t="s">
        <v>110</v>
      </c>
      <c r="O38" t="str">
        <f>INDEX(allsections[[S]:[Order]],MATCH(PIs[[#This Row],[SGUID]],allsections[SGUID],0),1)</f>
        <v>FV 28 BODEM- EN SUBSTRAATBEHEER</v>
      </c>
      <c r="P38" t="str">
        <f>INDEX(allsections[[S]:[Order]],MATCH(PIs[[#This Row],[SGUID]],allsections[SGUID],0),2)</f>
        <v>-</v>
      </c>
      <c r="Q38">
        <f>INDEX(allsections[[S]:[Order]],MATCH(PIs[[#This Row],[SGUID]],allsections[SGUID],0),3)</f>
        <v>28</v>
      </c>
      <c r="R38" t="s">
        <v>273</v>
      </c>
      <c r="S38" t="str">
        <f>INDEX(allsections[[S]:[Order]],MATCH(PIs[[#This Row],[SSGUID]],allsections[SGUID],0),1)</f>
        <v>FV 28.01 Bodembeheer en -behoud</v>
      </c>
      <c r="T38" t="str">
        <f>INDEX(allsections[[S]:[Order]],MATCH(PIs[[#This Row],[SSGUID]],allsections[SGUID],0),2)</f>
        <v>-</v>
      </c>
      <c r="U38" t="str">
        <f>INDEX(S2PQ_relational[],MATCH(PIs[[#This Row],[GUID]],S2PQ_relational[PIGUID],0),2)</f>
        <v>4xAn80SAaOTMxD51C0VnLp</v>
      </c>
      <c r="V38" t="b">
        <v>0</v>
      </c>
    </row>
    <row r="39" spans="1:22" hidden="1" x14ac:dyDescent="0.25">
      <c r="A39" t="s">
        <v>286</v>
      </c>
      <c r="C39" t="s">
        <v>287</v>
      </c>
      <c r="D39" t="s">
        <v>288</v>
      </c>
      <c r="E39" t="s">
        <v>289</v>
      </c>
      <c r="F39" t="s">
        <v>290</v>
      </c>
      <c r="G39" t="s">
        <v>291</v>
      </c>
      <c r="H39" t="s">
        <v>57</v>
      </c>
      <c r="I39" t="str">
        <f>INDEX(Level[Level],MATCH(PIs[[#This Row],[L]],Level[GUID],0),1)</f>
        <v>Minor Must</v>
      </c>
      <c r="N39" t="s">
        <v>110</v>
      </c>
      <c r="O39" t="str">
        <f>INDEX(allsections[[S]:[Order]],MATCH(PIs[[#This Row],[SGUID]],allsections[SGUID],0),1)</f>
        <v>FV 28 BODEM- EN SUBSTRAATBEHEER</v>
      </c>
      <c r="P39" t="str">
        <f>INDEX(allsections[[S]:[Order]],MATCH(PIs[[#This Row],[SGUID]],allsections[SGUID],0),2)</f>
        <v>-</v>
      </c>
      <c r="Q39">
        <f>INDEX(allsections[[S]:[Order]],MATCH(PIs[[#This Row],[SGUID]],allsections[SGUID],0),3)</f>
        <v>28</v>
      </c>
      <c r="R39" t="s">
        <v>273</v>
      </c>
      <c r="S39" t="str">
        <f>INDEX(allsections[[S]:[Order]],MATCH(PIs[[#This Row],[SSGUID]],allsections[SGUID],0),1)</f>
        <v>FV 28.01 Bodembeheer en -behoud</v>
      </c>
      <c r="T39" t="str">
        <f>INDEX(allsections[[S]:[Order]],MATCH(PIs[[#This Row],[SSGUID]],allsections[SGUID],0),2)</f>
        <v>-</v>
      </c>
      <c r="U39" t="str">
        <f>INDEX(S2PQ_relational[],MATCH(PIs[[#This Row],[GUID]],S2PQ_relational[PIGUID],0),2)</f>
        <v>4xAn80SAaOTMxD51C0VnLp</v>
      </c>
      <c r="V39" t="b">
        <v>0</v>
      </c>
    </row>
    <row r="40" spans="1:22" hidden="1" x14ac:dyDescent="0.25">
      <c r="A40" t="s">
        <v>292</v>
      </c>
      <c r="C40" t="s">
        <v>293</v>
      </c>
      <c r="D40" t="s">
        <v>294</v>
      </c>
      <c r="E40" t="s">
        <v>295</v>
      </c>
      <c r="F40" t="s">
        <v>296</v>
      </c>
      <c r="G40" t="s">
        <v>297</v>
      </c>
      <c r="H40" t="s">
        <v>48</v>
      </c>
      <c r="I40" t="str">
        <f>INDEX(Level[Level],MATCH(PIs[[#This Row],[L]],Level[GUID],0),1)</f>
        <v>Major Must</v>
      </c>
      <c r="N40" t="s">
        <v>139</v>
      </c>
      <c r="O40" t="str">
        <f>INDEX(allsections[[S]:[Order]],MATCH(PIs[[#This Row],[SGUID]],allsections[SGUID],0),1)</f>
        <v xml:space="preserve">FV 07 PARALLEL EIGENDOM, TRACEERBAARHEID EN SCHEIDING </v>
      </c>
      <c r="P40" t="str">
        <f>INDEX(allsections[[S]:[Order]],MATCH(PIs[[#This Row],[SGUID]],allsections[SGUID],0),2)</f>
        <v>-</v>
      </c>
      <c r="Q40">
        <f>INDEX(allsections[[S]:[Order]],MATCH(PIs[[#This Row],[SGUID]],allsections[SGUID],0),3)</f>
        <v>7</v>
      </c>
      <c r="R40" t="s">
        <v>119</v>
      </c>
      <c r="S40" t="str">
        <f>INDEX(allsections[[S]:[Order]],MATCH(PIs[[#This Row],[SSGUID]],allsections[SGUID],0),1)</f>
        <v>-</v>
      </c>
      <c r="T40" t="str">
        <f>INDEX(allsections[[S]:[Order]],MATCH(PIs[[#This Row],[SSGUID]],allsections[SGUID],0),2)</f>
        <v>-</v>
      </c>
      <c r="U40" t="str">
        <f>INDEX(S2PQ_relational[],MATCH(PIs[[#This Row],[GUID]],S2PQ_relational[PIGUID],0),2)</f>
        <v>6YKUwZscvhUY8W9GhUNQOU</v>
      </c>
      <c r="V40" t="b">
        <v>0</v>
      </c>
    </row>
    <row r="41" spans="1:22" ht="409.5" hidden="1" x14ac:dyDescent="0.25">
      <c r="A41" t="s">
        <v>298</v>
      </c>
      <c r="C41" t="s">
        <v>299</v>
      </c>
      <c r="D41" t="s">
        <v>300</v>
      </c>
      <c r="E41" t="s">
        <v>301</v>
      </c>
      <c r="F41" t="s">
        <v>302</v>
      </c>
      <c r="G41" s="57" t="s">
        <v>303</v>
      </c>
      <c r="H41" t="s">
        <v>48</v>
      </c>
      <c r="I41" t="str">
        <f>INDEX(Level[Level],MATCH(PIs[[#This Row],[L]],Level[GUID],0),1)</f>
        <v>Major Must</v>
      </c>
      <c r="N41" t="s">
        <v>304</v>
      </c>
      <c r="O41" t="str">
        <f>INDEX(allsections[[S]:[Order]],MATCH(PIs[[#This Row],[SGUID]],allsections[SGUID],0),1)</f>
        <v>FV 04 UITBESTEDE ACTIVITEITEN (ONDERAANNEMERS)</v>
      </c>
      <c r="P41" t="str">
        <f>INDEX(allsections[[S]:[Order]],MATCH(PIs[[#This Row],[SGUID]],allsections[SGUID],0),2)</f>
        <v>-</v>
      </c>
      <c r="Q41">
        <f>INDEX(allsections[[S]:[Order]],MATCH(PIs[[#This Row],[SGUID]],allsections[SGUID],0),3)</f>
        <v>4</v>
      </c>
      <c r="R41" t="s">
        <v>119</v>
      </c>
      <c r="S41" t="str">
        <f>INDEX(allsections[[S]:[Order]],MATCH(PIs[[#This Row],[SSGUID]],allsections[SGUID],0),1)</f>
        <v>-</v>
      </c>
      <c r="T41" t="str">
        <f>INDEX(allsections[[S]:[Order]],MATCH(PIs[[#This Row],[SSGUID]],allsections[SGUID],0),2)</f>
        <v>-</v>
      </c>
      <c r="U41" t="str">
        <f>INDEX(S2PQ_relational[],MATCH(PIs[[#This Row],[GUID]],S2PQ_relational[PIGUID],0),2)</f>
        <v>6MvNdLBEIvyUUHJFXzYziy</v>
      </c>
      <c r="V41" t="b">
        <v>0</v>
      </c>
    </row>
    <row r="42" spans="1:22" ht="409.5" x14ac:dyDescent="0.25">
      <c r="A42" t="s">
        <v>305</v>
      </c>
      <c r="C42" t="s">
        <v>306</v>
      </c>
      <c r="D42" t="s">
        <v>307</v>
      </c>
      <c r="E42" t="s">
        <v>308</v>
      </c>
      <c r="F42" t="s">
        <v>309</v>
      </c>
      <c r="G42" s="57" t="s">
        <v>310</v>
      </c>
      <c r="H42" t="s">
        <v>66</v>
      </c>
      <c r="I42" t="str">
        <f>INDEX(Level[Level],MATCH(PIs[[#This Row],[L]],Level[GUID],0),1)</f>
        <v>Aanbeveling</v>
      </c>
      <c r="N42" t="s">
        <v>311</v>
      </c>
      <c r="O42" t="str">
        <f>INDEX(allsections[[S]:[Order]],MATCH(PIs[[#This Row],[SGUID]],allsections[SGUID],0),1)</f>
        <v>FV 22 BIODIVERSITEIT EN HABITATS</v>
      </c>
      <c r="P42" t="str">
        <f>INDEX(allsections[[S]:[Order]],MATCH(PIs[[#This Row],[SGUID]],allsections[SGUID],0),2)</f>
        <v>-</v>
      </c>
      <c r="Q42">
        <f>INDEX(allsections[[S]:[Order]],MATCH(PIs[[#This Row],[SGUID]],allsections[SGUID],0),3)</f>
        <v>22</v>
      </c>
      <c r="R42" t="s">
        <v>312</v>
      </c>
      <c r="S42" t="str">
        <f>INDEX(allsections[[S]:[Order]],MATCH(PIs[[#This Row],[SSGUID]],allsections[SGUID],0),1)</f>
        <v>FV 22.02 Ecologisch upgraden van niet-productieve locaties</v>
      </c>
      <c r="T42" t="str">
        <f>INDEX(allsections[[S]:[Order]],MATCH(PIs[[#This Row],[SSGUID]],allsections[SGUID],0),2)</f>
        <v>-</v>
      </c>
      <c r="U42">
        <f>INDEX(S2PQ_relational[],MATCH(PIs[[#This Row],[GUID]],S2PQ_relational[PIGUID],0),2)</f>
        <v>0</v>
      </c>
      <c r="V42" t="b">
        <v>0</v>
      </c>
    </row>
    <row r="43" spans="1:22" ht="409.5" x14ac:dyDescent="0.25">
      <c r="A43" t="s">
        <v>313</v>
      </c>
      <c r="C43" t="s">
        <v>314</v>
      </c>
      <c r="D43" t="s">
        <v>315</v>
      </c>
      <c r="E43" t="s">
        <v>316</v>
      </c>
      <c r="F43" t="s">
        <v>317</v>
      </c>
      <c r="G43" s="57" t="s">
        <v>318</v>
      </c>
      <c r="H43" t="s">
        <v>57</v>
      </c>
      <c r="I43" t="str">
        <f>INDEX(Level[Level],MATCH(PIs[[#This Row],[L]],Level[GUID],0),1)</f>
        <v>Minor Must</v>
      </c>
      <c r="N43" t="s">
        <v>311</v>
      </c>
      <c r="O43" t="str">
        <f>INDEX(allsections[[S]:[Order]],MATCH(PIs[[#This Row],[SGUID]],allsections[SGUID],0),1)</f>
        <v>FV 22 BIODIVERSITEIT EN HABITATS</v>
      </c>
      <c r="P43" t="str">
        <f>INDEX(allsections[[S]:[Order]],MATCH(PIs[[#This Row],[SGUID]],allsections[SGUID],0),2)</f>
        <v>-</v>
      </c>
      <c r="Q43">
        <f>INDEX(allsections[[S]:[Order]],MATCH(PIs[[#This Row],[SGUID]],allsections[SGUID],0),3)</f>
        <v>22</v>
      </c>
      <c r="R43" t="s">
        <v>319</v>
      </c>
      <c r="S43" t="str">
        <f>INDEX(allsections[[S]:[Order]],MATCH(PIs[[#This Row],[SSGUID]],allsections[SGUID],0),1)</f>
        <v>FV 22.01 Beheer van biodiversiteit en habitats</v>
      </c>
      <c r="T43" t="str">
        <f>INDEX(allsections[[S]:[Order]],MATCH(PIs[[#This Row],[SSGUID]],allsections[SGUID],0),2)</f>
        <v>-</v>
      </c>
      <c r="U43">
        <f>INDEX(S2PQ_relational[],MATCH(PIs[[#This Row],[GUID]],S2PQ_relational[PIGUID],0),2)</f>
        <v>0</v>
      </c>
      <c r="V43" t="b">
        <v>0</v>
      </c>
    </row>
    <row r="44" spans="1:22" hidden="1" x14ac:dyDescent="0.25">
      <c r="A44" t="s">
        <v>320</v>
      </c>
      <c r="C44" t="s">
        <v>321</v>
      </c>
      <c r="D44" t="s">
        <v>322</v>
      </c>
      <c r="E44" t="s">
        <v>323</v>
      </c>
      <c r="F44" t="s">
        <v>324</v>
      </c>
      <c r="G44" t="s">
        <v>325</v>
      </c>
      <c r="H44" t="s">
        <v>66</v>
      </c>
      <c r="I44" t="str">
        <f>INDEX(Level[Level],MATCH(PIs[[#This Row],[L]],Level[GUID],0),1)</f>
        <v>Aanbeveling</v>
      </c>
      <c r="N44" t="s">
        <v>110</v>
      </c>
      <c r="O44" t="str">
        <f>INDEX(allsections[[S]:[Order]],MATCH(PIs[[#This Row],[SGUID]],allsections[SGUID],0),1)</f>
        <v>FV 28 BODEM- EN SUBSTRAATBEHEER</v>
      </c>
      <c r="P44" t="str">
        <f>INDEX(allsections[[S]:[Order]],MATCH(PIs[[#This Row],[SGUID]],allsections[SGUID],0),2)</f>
        <v>-</v>
      </c>
      <c r="Q44">
        <f>INDEX(allsections[[S]:[Order]],MATCH(PIs[[#This Row],[SGUID]],allsections[SGUID],0),3)</f>
        <v>28</v>
      </c>
      <c r="R44" t="s">
        <v>273</v>
      </c>
      <c r="S44" t="str">
        <f>INDEX(allsections[[S]:[Order]],MATCH(PIs[[#This Row],[SSGUID]],allsections[SGUID],0),1)</f>
        <v>FV 28.01 Bodembeheer en -behoud</v>
      </c>
      <c r="T44" t="str">
        <f>INDEX(allsections[[S]:[Order]],MATCH(PIs[[#This Row],[SSGUID]],allsections[SGUID],0),2)</f>
        <v>-</v>
      </c>
      <c r="U44" t="str">
        <f>INDEX(S2PQ_relational[],MATCH(PIs[[#This Row],[GUID]],S2PQ_relational[PIGUID],0),2)</f>
        <v>4xAn80SAaOTMxD51C0VnLp</v>
      </c>
      <c r="V44" t="b">
        <v>0</v>
      </c>
    </row>
    <row r="45" spans="1:22" ht="409.5" x14ac:dyDescent="0.25">
      <c r="A45" t="s">
        <v>326</v>
      </c>
      <c r="C45" t="s">
        <v>327</v>
      </c>
      <c r="D45" t="s">
        <v>328</v>
      </c>
      <c r="E45" t="s">
        <v>329</v>
      </c>
      <c r="F45" t="s">
        <v>330</v>
      </c>
      <c r="G45" s="57" t="s">
        <v>331</v>
      </c>
      <c r="H45" t="s">
        <v>66</v>
      </c>
      <c r="I45" t="str">
        <f>INDEX(Level[Level],MATCH(PIs[[#This Row],[L]],Level[GUID],0),1)</f>
        <v>Aanbeveling</v>
      </c>
      <c r="N45" t="s">
        <v>332</v>
      </c>
      <c r="O45" t="str">
        <f>INDEX(allsections[[S]:[Order]],MATCH(PIs[[#This Row],[SGUID]],allsections[SGUID],0),1)</f>
        <v>FV 24 BROEIKASGASSEN EN KLIMAATVERANDERING</v>
      </c>
      <c r="P45" t="str">
        <f>INDEX(allsections[[S]:[Order]],MATCH(PIs[[#This Row],[SGUID]],allsections[SGUID],0),2)</f>
        <v>-</v>
      </c>
      <c r="Q45">
        <f>INDEX(allsections[[S]:[Order]],MATCH(PIs[[#This Row],[SGUID]],allsections[SGUID],0),3)</f>
        <v>24</v>
      </c>
      <c r="R45" t="s">
        <v>119</v>
      </c>
      <c r="S45" t="str">
        <f>INDEX(allsections[[S]:[Order]],MATCH(PIs[[#This Row],[SSGUID]],allsections[SGUID],0),1)</f>
        <v>-</v>
      </c>
      <c r="T45" t="str">
        <f>INDEX(allsections[[S]:[Order]],MATCH(PIs[[#This Row],[SSGUID]],allsections[SGUID],0),2)</f>
        <v>-</v>
      </c>
      <c r="U45">
        <f>INDEX(S2PQ_relational[],MATCH(PIs[[#This Row],[GUID]],S2PQ_relational[PIGUID],0),2)</f>
        <v>0</v>
      </c>
      <c r="V45" t="b">
        <v>0</v>
      </c>
    </row>
    <row r="46" spans="1:22" ht="409.5" x14ac:dyDescent="0.25">
      <c r="A46" t="s">
        <v>333</v>
      </c>
      <c r="C46" t="s">
        <v>334</v>
      </c>
      <c r="D46" t="s">
        <v>335</v>
      </c>
      <c r="E46" t="s">
        <v>336</v>
      </c>
      <c r="F46" t="s">
        <v>337</v>
      </c>
      <c r="G46" s="57" t="s">
        <v>338</v>
      </c>
      <c r="H46" t="s">
        <v>66</v>
      </c>
      <c r="I46" t="str">
        <f>INDEX(Level[Level],MATCH(PIs[[#This Row],[L]],Level[GUID],0),1)</f>
        <v>Aanbeveling</v>
      </c>
      <c r="N46" t="s">
        <v>332</v>
      </c>
      <c r="O46" t="str">
        <f>INDEX(allsections[[S]:[Order]],MATCH(PIs[[#This Row],[SGUID]],allsections[SGUID],0),1)</f>
        <v>FV 24 BROEIKASGASSEN EN KLIMAATVERANDERING</v>
      </c>
      <c r="P46" t="str">
        <f>INDEX(allsections[[S]:[Order]],MATCH(PIs[[#This Row],[SGUID]],allsections[SGUID],0),2)</f>
        <v>-</v>
      </c>
      <c r="Q46">
        <f>INDEX(allsections[[S]:[Order]],MATCH(PIs[[#This Row],[SGUID]],allsections[SGUID],0),3)</f>
        <v>24</v>
      </c>
      <c r="R46" t="s">
        <v>119</v>
      </c>
      <c r="S46" t="str">
        <f>INDEX(allsections[[S]:[Order]],MATCH(PIs[[#This Row],[SSGUID]],allsections[SGUID],0),1)</f>
        <v>-</v>
      </c>
      <c r="T46" t="str">
        <f>INDEX(allsections[[S]:[Order]],MATCH(PIs[[#This Row],[SSGUID]],allsections[SGUID],0),2)</f>
        <v>-</v>
      </c>
      <c r="U46">
        <f>INDEX(S2PQ_relational[],MATCH(PIs[[#This Row],[GUID]],S2PQ_relational[PIGUID],0),2)</f>
        <v>0</v>
      </c>
      <c r="V46" t="b">
        <v>0</v>
      </c>
    </row>
    <row r="47" spans="1:22" hidden="1" x14ac:dyDescent="0.25">
      <c r="A47" t="s">
        <v>339</v>
      </c>
      <c r="C47" t="s">
        <v>340</v>
      </c>
      <c r="D47" t="s">
        <v>341</v>
      </c>
      <c r="E47" t="s">
        <v>342</v>
      </c>
      <c r="F47" t="s">
        <v>343</v>
      </c>
      <c r="G47" t="s">
        <v>344</v>
      </c>
      <c r="H47" t="s">
        <v>48</v>
      </c>
      <c r="I47" t="str">
        <f>INDEX(Level[Level],MATCH(PIs[[#This Row],[L]],Level[GUID],0),1)</f>
        <v>Major Must</v>
      </c>
      <c r="N47" t="s">
        <v>110</v>
      </c>
      <c r="O47" t="str">
        <f>INDEX(allsections[[S]:[Order]],MATCH(PIs[[#This Row],[SGUID]],allsections[SGUID],0),1)</f>
        <v>FV 28 BODEM- EN SUBSTRAATBEHEER</v>
      </c>
      <c r="P47" t="str">
        <f>INDEX(allsections[[S]:[Order]],MATCH(PIs[[#This Row],[SGUID]],allsections[SGUID],0),2)</f>
        <v>-</v>
      </c>
      <c r="Q47">
        <f>INDEX(allsections[[S]:[Order]],MATCH(PIs[[#This Row],[SGUID]],allsections[SGUID],0),3)</f>
        <v>28</v>
      </c>
      <c r="R47" t="s">
        <v>273</v>
      </c>
      <c r="S47" t="str">
        <f>INDEX(allsections[[S]:[Order]],MATCH(PIs[[#This Row],[SSGUID]],allsections[SGUID],0),1)</f>
        <v>FV 28.01 Bodembeheer en -behoud</v>
      </c>
      <c r="T47" t="str">
        <f>INDEX(allsections[[S]:[Order]],MATCH(PIs[[#This Row],[SSGUID]],allsections[SGUID],0),2)</f>
        <v>-</v>
      </c>
      <c r="U47" t="str">
        <f>INDEX(S2PQ_relational[],MATCH(PIs[[#This Row],[GUID]],S2PQ_relational[PIGUID],0),2)</f>
        <v>4xAn80SAaOTMxD51C0VnLp</v>
      </c>
      <c r="V47" t="b">
        <v>0</v>
      </c>
    </row>
    <row r="48" spans="1:22" ht="409.5" x14ac:dyDescent="0.25">
      <c r="A48" t="s">
        <v>345</v>
      </c>
      <c r="C48" t="s">
        <v>346</v>
      </c>
      <c r="D48" t="s">
        <v>347</v>
      </c>
      <c r="E48" t="s">
        <v>348</v>
      </c>
      <c r="F48" t="s">
        <v>349</v>
      </c>
      <c r="G48" s="57" t="s">
        <v>350</v>
      </c>
      <c r="H48" t="s">
        <v>48</v>
      </c>
      <c r="I48" t="str">
        <f>INDEX(Level[Level],MATCH(PIs[[#This Row],[L]],Level[GUID],0),1)</f>
        <v>Major Must</v>
      </c>
      <c r="N48" t="s">
        <v>351</v>
      </c>
      <c r="O48" t="str">
        <f>INDEX(allsections[[S]:[Order]],MATCH(PIs[[#This Row],[SGUID]],allsections[SGUID],0),1)</f>
        <v>FV 06 TRACEERBAARHEID</v>
      </c>
      <c r="P48" t="str">
        <f>INDEX(allsections[[S]:[Order]],MATCH(PIs[[#This Row],[SGUID]],allsections[SGUID],0),2)</f>
        <v>-</v>
      </c>
      <c r="Q48">
        <f>INDEX(allsections[[S]:[Order]],MATCH(PIs[[#This Row],[SGUID]],allsections[SGUID],0),3)</f>
        <v>6</v>
      </c>
      <c r="R48" t="s">
        <v>119</v>
      </c>
      <c r="S48" t="str">
        <f>INDEX(allsections[[S]:[Order]],MATCH(PIs[[#This Row],[SSGUID]],allsections[SGUID],0),1)</f>
        <v>-</v>
      </c>
      <c r="T48" t="str">
        <f>INDEX(allsections[[S]:[Order]],MATCH(PIs[[#This Row],[SSGUID]],allsections[SGUID],0),2)</f>
        <v>-</v>
      </c>
      <c r="U48">
        <f>INDEX(S2PQ_relational[],MATCH(PIs[[#This Row],[GUID]],S2PQ_relational[PIGUID],0),2)</f>
        <v>0</v>
      </c>
      <c r="V48" t="b">
        <v>0</v>
      </c>
    </row>
    <row r="49" spans="1:22" ht="409.5" x14ac:dyDescent="0.25">
      <c r="A49" t="s">
        <v>352</v>
      </c>
      <c r="C49" t="s">
        <v>353</v>
      </c>
      <c r="D49" t="s">
        <v>354</v>
      </c>
      <c r="E49" t="s">
        <v>355</v>
      </c>
      <c r="F49" t="s">
        <v>356</v>
      </c>
      <c r="G49" s="57" t="s">
        <v>357</v>
      </c>
      <c r="H49" t="s">
        <v>48</v>
      </c>
      <c r="I49" t="str">
        <f>INDEX(Level[Level],MATCH(PIs[[#This Row],[L]],Level[GUID],0),1)</f>
        <v>Major Must</v>
      </c>
      <c r="N49" t="s">
        <v>311</v>
      </c>
      <c r="O49" t="str">
        <f>INDEX(allsections[[S]:[Order]],MATCH(PIs[[#This Row],[SGUID]],allsections[SGUID],0),1)</f>
        <v>FV 22 BIODIVERSITEIT EN HABITATS</v>
      </c>
      <c r="P49" t="str">
        <f>INDEX(allsections[[S]:[Order]],MATCH(PIs[[#This Row],[SGUID]],allsections[SGUID],0),2)</f>
        <v>-</v>
      </c>
      <c r="Q49">
        <f>INDEX(allsections[[S]:[Order]],MATCH(PIs[[#This Row],[SGUID]],allsections[SGUID],0),3)</f>
        <v>22</v>
      </c>
      <c r="R49" t="s">
        <v>358</v>
      </c>
      <c r="S49" t="str">
        <f>INDEX(allsections[[S]:[Order]],MATCH(PIs[[#This Row],[SSGUID]],allsections[SGUID],0),1)</f>
        <v>FV 22.03 Natuurlijke ecosystemen en habitats worden niet omgezet in landbouwgebied</v>
      </c>
      <c r="T49" t="str">
        <f>INDEX(allsections[[S]:[Order]],MATCH(PIs[[#This Row],[SSGUID]],allsections[SGUID],0),2)</f>
        <v>-</v>
      </c>
      <c r="U49">
        <f>INDEX(S2PQ_relational[],MATCH(PIs[[#This Row],[GUID]],S2PQ_relational[PIGUID],0),2)</f>
        <v>0</v>
      </c>
      <c r="V49" t="b">
        <v>0</v>
      </c>
    </row>
    <row r="50" spans="1:22" ht="409.5" x14ac:dyDescent="0.25">
      <c r="A50" t="s">
        <v>359</v>
      </c>
      <c r="C50" t="s">
        <v>360</v>
      </c>
      <c r="D50" t="s">
        <v>361</v>
      </c>
      <c r="E50" t="s">
        <v>362</v>
      </c>
      <c r="F50" t="s">
        <v>363</v>
      </c>
      <c r="G50" s="57" t="s">
        <v>364</v>
      </c>
      <c r="H50" t="s">
        <v>57</v>
      </c>
      <c r="I50" t="str">
        <f>INDEX(Level[Level],MATCH(PIs[[#This Row],[L]],Level[GUID],0),1)</f>
        <v>Minor Must</v>
      </c>
      <c r="N50" t="s">
        <v>311</v>
      </c>
      <c r="O50" t="str">
        <f>INDEX(allsections[[S]:[Order]],MATCH(PIs[[#This Row],[SGUID]],allsections[SGUID],0),1)</f>
        <v>FV 22 BIODIVERSITEIT EN HABITATS</v>
      </c>
      <c r="P50" t="str">
        <f>INDEX(allsections[[S]:[Order]],MATCH(PIs[[#This Row],[SGUID]],allsections[SGUID],0),2)</f>
        <v>-</v>
      </c>
      <c r="Q50">
        <f>INDEX(allsections[[S]:[Order]],MATCH(PIs[[#This Row],[SGUID]],allsections[SGUID],0),3)</f>
        <v>22</v>
      </c>
      <c r="R50" t="s">
        <v>319</v>
      </c>
      <c r="S50" t="str">
        <f>INDEX(allsections[[S]:[Order]],MATCH(PIs[[#This Row],[SSGUID]],allsections[SGUID],0),1)</f>
        <v>FV 22.01 Beheer van biodiversiteit en habitats</v>
      </c>
      <c r="T50" t="str">
        <f>INDEX(allsections[[S]:[Order]],MATCH(PIs[[#This Row],[SSGUID]],allsections[SGUID],0),2)</f>
        <v>-</v>
      </c>
      <c r="U50">
        <f>INDEX(S2PQ_relational[],MATCH(PIs[[#This Row],[GUID]],S2PQ_relational[PIGUID],0),2)</f>
        <v>0</v>
      </c>
      <c r="V50" t="b">
        <v>0</v>
      </c>
    </row>
    <row r="51" spans="1:22" ht="409.5" x14ac:dyDescent="0.25">
      <c r="A51" t="s">
        <v>365</v>
      </c>
      <c r="C51" t="s">
        <v>366</v>
      </c>
      <c r="D51" t="s">
        <v>367</v>
      </c>
      <c r="E51" t="s">
        <v>368</v>
      </c>
      <c r="F51" t="s">
        <v>369</v>
      </c>
      <c r="G51" s="57" t="s">
        <v>370</v>
      </c>
      <c r="H51" t="s">
        <v>66</v>
      </c>
      <c r="I51" t="str">
        <f>INDEX(Level[Level],MATCH(PIs[[#This Row],[L]],Level[GUID],0),1)</f>
        <v>Aanbeveling</v>
      </c>
      <c r="N51" t="s">
        <v>311</v>
      </c>
      <c r="O51" t="str">
        <f>INDEX(allsections[[S]:[Order]],MATCH(PIs[[#This Row],[SGUID]],allsections[SGUID],0),1)</f>
        <v>FV 22 BIODIVERSITEIT EN HABITATS</v>
      </c>
      <c r="P51" t="str">
        <f>INDEX(allsections[[S]:[Order]],MATCH(PIs[[#This Row],[SGUID]],allsections[SGUID],0),2)</f>
        <v>-</v>
      </c>
      <c r="Q51">
        <f>INDEX(allsections[[S]:[Order]],MATCH(PIs[[#This Row],[SGUID]],allsections[SGUID],0),3)</f>
        <v>22</v>
      </c>
      <c r="R51" t="s">
        <v>358</v>
      </c>
      <c r="S51" t="str">
        <f>INDEX(allsections[[S]:[Order]],MATCH(PIs[[#This Row],[SSGUID]],allsections[SGUID],0),1)</f>
        <v>FV 22.03 Natuurlijke ecosystemen en habitats worden niet omgezet in landbouwgebied</v>
      </c>
      <c r="T51" t="str">
        <f>INDEX(allsections[[S]:[Order]],MATCH(PIs[[#This Row],[SSGUID]],allsections[SGUID],0),2)</f>
        <v>-</v>
      </c>
      <c r="U51">
        <f>INDEX(S2PQ_relational[],MATCH(PIs[[#This Row],[GUID]],S2PQ_relational[PIGUID],0),2)</f>
        <v>0</v>
      </c>
      <c r="V51" t="b">
        <v>0</v>
      </c>
    </row>
    <row r="52" spans="1:22" ht="409.5" x14ac:dyDescent="0.25">
      <c r="A52" t="s">
        <v>371</v>
      </c>
      <c r="C52" t="s">
        <v>372</v>
      </c>
      <c r="D52" t="s">
        <v>373</v>
      </c>
      <c r="E52" t="s">
        <v>374</v>
      </c>
      <c r="F52" t="s">
        <v>375</v>
      </c>
      <c r="G52" s="57" t="s">
        <v>376</v>
      </c>
      <c r="H52" t="s">
        <v>66</v>
      </c>
      <c r="I52" t="str">
        <f>INDEX(Level[Level],MATCH(PIs[[#This Row],[L]],Level[GUID],0),1)</f>
        <v>Aanbeveling</v>
      </c>
      <c r="N52" t="s">
        <v>311</v>
      </c>
      <c r="O52" t="str">
        <f>INDEX(allsections[[S]:[Order]],MATCH(PIs[[#This Row],[SGUID]],allsections[SGUID],0),1)</f>
        <v>FV 22 BIODIVERSITEIT EN HABITATS</v>
      </c>
      <c r="P52" t="str">
        <f>INDEX(allsections[[S]:[Order]],MATCH(PIs[[#This Row],[SGUID]],allsections[SGUID],0),2)</f>
        <v>-</v>
      </c>
      <c r="Q52">
        <f>INDEX(allsections[[S]:[Order]],MATCH(PIs[[#This Row],[SGUID]],allsections[SGUID],0),3)</f>
        <v>22</v>
      </c>
      <c r="R52" t="s">
        <v>319</v>
      </c>
      <c r="S52" t="str">
        <f>INDEX(allsections[[S]:[Order]],MATCH(PIs[[#This Row],[SSGUID]],allsections[SGUID],0),1)</f>
        <v>FV 22.01 Beheer van biodiversiteit en habitats</v>
      </c>
      <c r="T52" t="str">
        <f>INDEX(allsections[[S]:[Order]],MATCH(PIs[[#This Row],[SSGUID]],allsections[SGUID],0),2)</f>
        <v>-</v>
      </c>
      <c r="U52">
        <f>INDEX(S2PQ_relational[],MATCH(PIs[[#This Row],[GUID]],S2PQ_relational[PIGUID],0),2)</f>
        <v>0</v>
      </c>
      <c r="V52" t="b">
        <v>0</v>
      </c>
    </row>
    <row r="53" spans="1:22" ht="409.5" x14ac:dyDescent="0.25">
      <c r="A53" t="s">
        <v>377</v>
      </c>
      <c r="C53" t="s">
        <v>378</v>
      </c>
      <c r="D53" t="s">
        <v>379</v>
      </c>
      <c r="E53" t="s">
        <v>380</v>
      </c>
      <c r="F53" t="s">
        <v>381</v>
      </c>
      <c r="G53" s="57" t="s">
        <v>382</v>
      </c>
      <c r="H53" t="s">
        <v>48</v>
      </c>
      <c r="I53" t="str">
        <f>INDEX(Level[Level],MATCH(PIs[[#This Row],[L]],Level[GUID],0),1)</f>
        <v>Major Must</v>
      </c>
      <c r="N53" t="s">
        <v>383</v>
      </c>
      <c r="O53" t="str">
        <f>INDEX(allsections[[S]:[Order]],MATCH(PIs[[#This Row],[SGUID]],allsections[SGUID],0),1)</f>
        <v>FV 18 GLOBALG.A.P.-STATUS</v>
      </c>
      <c r="P53" t="str">
        <f>INDEX(allsections[[S]:[Order]],MATCH(PIs[[#This Row],[SGUID]],allsections[SGUID],0),2)</f>
        <v>-</v>
      </c>
      <c r="Q53">
        <f>INDEX(allsections[[S]:[Order]],MATCH(PIs[[#This Row],[SGUID]],allsections[SGUID],0),3)</f>
        <v>18</v>
      </c>
      <c r="R53" t="s">
        <v>119</v>
      </c>
      <c r="S53" t="str">
        <f>INDEX(allsections[[S]:[Order]],MATCH(PIs[[#This Row],[SSGUID]],allsections[SGUID],0),1)</f>
        <v>-</v>
      </c>
      <c r="T53" t="str">
        <f>INDEX(allsections[[S]:[Order]],MATCH(PIs[[#This Row],[SSGUID]],allsections[SGUID],0),2)</f>
        <v>-</v>
      </c>
      <c r="U53">
        <f>INDEX(S2PQ_relational[],MATCH(PIs[[#This Row],[GUID]],S2PQ_relational[PIGUID],0),2)</f>
        <v>0</v>
      </c>
      <c r="V53" t="b">
        <v>0</v>
      </c>
    </row>
    <row r="54" spans="1:22" ht="409.5" hidden="1" x14ac:dyDescent="0.25">
      <c r="A54" t="s">
        <v>384</v>
      </c>
      <c r="C54" t="s">
        <v>385</v>
      </c>
      <c r="D54" t="s">
        <v>386</v>
      </c>
      <c r="E54" t="s">
        <v>387</v>
      </c>
      <c r="F54" t="s">
        <v>388</v>
      </c>
      <c r="G54" s="57" t="s">
        <v>389</v>
      </c>
      <c r="H54" t="s">
        <v>48</v>
      </c>
      <c r="I54" t="str">
        <f>INDEX(Level[Level],MATCH(PIs[[#This Row],[L]],Level[GUID],0),1)</f>
        <v>Major Must</v>
      </c>
      <c r="N54" t="s">
        <v>49</v>
      </c>
      <c r="O54" t="str">
        <f>INDEX(allsections[[S]:[Order]],MATCH(PIs[[#This Row],[SGUID]],allsections[SGUID],0),1)</f>
        <v>FV 32 GEWASBESCHERMINGSMIDDELEN</v>
      </c>
      <c r="P54" t="str">
        <f>INDEX(allsections[[S]:[Order]],MATCH(PIs[[#This Row],[SGUID]],allsections[SGUID],0),2)</f>
        <v>-</v>
      </c>
      <c r="Q54">
        <f>INDEX(allsections[[S]:[Order]],MATCH(PIs[[#This Row],[SGUID]],allsections[SGUID],0),3)</f>
        <v>32</v>
      </c>
      <c r="R54" t="s">
        <v>50</v>
      </c>
      <c r="S54" t="str">
        <f>INDEX(allsections[[S]:[Order]],MATCH(PIs[[#This Row],[SSGUID]],allsections[SGUID],0),1)</f>
        <v>FV 32.10 Mengen en verwerken</v>
      </c>
      <c r="T54" t="str">
        <f>INDEX(allsections[[S]:[Order]],MATCH(PIs[[#This Row],[SSGUID]],allsections[SGUID],0),2)</f>
        <v>-</v>
      </c>
      <c r="U54" t="str">
        <f>INDEX(S2PQ_relational[],MATCH(PIs[[#This Row],[GUID]],S2PQ_relational[PIGUID],0),2)</f>
        <v>6MM7FzD3ajmIZ3fMUIQBQL</v>
      </c>
      <c r="V54" t="b">
        <v>0</v>
      </c>
    </row>
    <row r="55" spans="1:22" ht="409.5" hidden="1" x14ac:dyDescent="0.25">
      <c r="A55" t="s">
        <v>390</v>
      </c>
      <c r="C55" t="s">
        <v>391</v>
      </c>
      <c r="D55" t="s">
        <v>392</v>
      </c>
      <c r="E55" t="s">
        <v>393</v>
      </c>
      <c r="F55" t="s">
        <v>394</v>
      </c>
      <c r="G55" s="57" t="s">
        <v>395</v>
      </c>
      <c r="H55" t="s">
        <v>48</v>
      </c>
      <c r="I55" t="str">
        <f>INDEX(Level[Level],MATCH(PIs[[#This Row],[L]],Level[GUID],0),1)</f>
        <v>Major Must</v>
      </c>
      <c r="N55" t="s">
        <v>228</v>
      </c>
      <c r="O55" t="str">
        <f>INDEX(allsections[[S]:[Order]],MATCH(PIs[[#This Row],[SGUID]],allsections[SGUID],0),1)</f>
        <v>FV 29 MESTSTOFFEN EN BIOSTIMULANTEN</v>
      </c>
      <c r="P55" t="str">
        <f>INDEX(allsections[[S]:[Order]],MATCH(PIs[[#This Row],[SGUID]],allsections[SGUID],0),2)</f>
        <v>-</v>
      </c>
      <c r="Q55">
        <f>INDEX(allsections[[S]:[Order]],MATCH(PIs[[#This Row],[SGUID]],allsections[SGUID],0),3)</f>
        <v>29</v>
      </c>
      <c r="R55" t="s">
        <v>396</v>
      </c>
      <c r="S55" t="str">
        <f>INDEX(allsections[[S]:[Order]],MATCH(PIs[[#This Row],[SSGUID]],allsections[SGUID],0),1)</f>
        <v>FV 29.03 Organische meststoffen</v>
      </c>
      <c r="T55" t="str">
        <f>INDEX(allsections[[S]:[Order]],MATCH(PIs[[#This Row],[SSGUID]],allsections[SGUID],0),2)</f>
        <v>-</v>
      </c>
      <c r="U55" t="str">
        <f>INDEX(S2PQ_relational[],MATCH(PIs[[#This Row],[GUID]],S2PQ_relational[PIGUID],0),2)</f>
        <v>2iMzzsG3bU5EugLf7U9tjt</v>
      </c>
      <c r="V55" t="b">
        <v>0</v>
      </c>
    </row>
    <row r="56" spans="1:22" x14ac:dyDescent="0.25">
      <c r="A56" t="s">
        <v>397</v>
      </c>
      <c r="C56" t="s">
        <v>398</v>
      </c>
      <c r="D56" t="s">
        <v>399</v>
      </c>
      <c r="E56" t="s">
        <v>400</v>
      </c>
      <c r="F56" t="s">
        <v>401</v>
      </c>
      <c r="G56" t="s">
        <v>402</v>
      </c>
      <c r="H56" t="s">
        <v>48</v>
      </c>
      <c r="I56" t="str">
        <f>INDEX(Level[Level],MATCH(PIs[[#This Row],[L]],Level[GUID],0),1)</f>
        <v>Major Must</v>
      </c>
      <c r="N56" t="s">
        <v>228</v>
      </c>
      <c r="O56" t="str">
        <f>INDEX(allsections[[S]:[Order]],MATCH(PIs[[#This Row],[SGUID]],allsections[SGUID],0),1)</f>
        <v>FV 29 MESTSTOFFEN EN BIOSTIMULANTEN</v>
      </c>
      <c r="P56" t="str">
        <f>INDEX(allsections[[S]:[Order]],MATCH(PIs[[#This Row],[SGUID]],allsections[SGUID],0),2)</f>
        <v>-</v>
      </c>
      <c r="Q56">
        <f>INDEX(allsections[[S]:[Order]],MATCH(PIs[[#This Row],[SGUID]],allsections[SGUID],0),3)</f>
        <v>29</v>
      </c>
      <c r="R56" t="s">
        <v>396</v>
      </c>
      <c r="S56" t="str">
        <f>INDEX(allsections[[S]:[Order]],MATCH(PIs[[#This Row],[SSGUID]],allsections[SGUID],0),1)</f>
        <v>FV 29.03 Organische meststoffen</v>
      </c>
      <c r="T56" t="str">
        <f>INDEX(allsections[[S]:[Order]],MATCH(PIs[[#This Row],[SSGUID]],allsections[SGUID],0),2)</f>
        <v>-</v>
      </c>
      <c r="U56">
        <f>INDEX(S2PQ_relational[],MATCH(PIs[[#This Row],[GUID]],S2PQ_relational[PIGUID],0),2)</f>
        <v>0</v>
      </c>
      <c r="V56" t="b">
        <v>0</v>
      </c>
    </row>
    <row r="57" spans="1:22" ht="409.5" hidden="1" x14ac:dyDescent="0.25">
      <c r="A57" t="s">
        <v>403</v>
      </c>
      <c r="C57" t="s">
        <v>404</v>
      </c>
      <c r="D57" t="s">
        <v>405</v>
      </c>
      <c r="E57" t="s">
        <v>406</v>
      </c>
      <c r="F57" t="s">
        <v>407</v>
      </c>
      <c r="G57" s="57" t="s">
        <v>408</v>
      </c>
      <c r="H57" t="s">
        <v>57</v>
      </c>
      <c r="I57" t="str">
        <f>INDEX(Level[Level],MATCH(PIs[[#This Row],[L]],Level[GUID],0),1)</f>
        <v>Minor Must</v>
      </c>
      <c r="N57" t="s">
        <v>409</v>
      </c>
      <c r="O57" t="str">
        <f>INDEX(allsections[[S]:[Order]],MATCH(PIs[[#This Row],[SGUID]],allsections[SGUID],0),1)</f>
        <v>FV 26 PLANTENVERMEERDERINGSMATERIAAL</v>
      </c>
      <c r="P57" t="str">
        <f>INDEX(allsections[[S]:[Order]],MATCH(PIs[[#This Row],[SGUID]],allsections[SGUID],0),2)</f>
        <v>-</v>
      </c>
      <c r="Q57">
        <f>INDEX(allsections[[S]:[Order]],MATCH(PIs[[#This Row],[SGUID]],allsections[SGUID],0),3)</f>
        <v>26</v>
      </c>
      <c r="R57" t="s">
        <v>119</v>
      </c>
      <c r="S57" t="str">
        <f>INDEX(allsections[[S]:[Order]],MATCH(PIs[[#This Row],[SSGUID]],allsections[SGUID],0),1)</f>
        <v>-</v>
      </c>
      <c r="T57" t="str">
        <f>INDEX(allsections[[S]:[Order]],MATCH(PIs[[#This Row],[SSGUID]],allsections[SGUID],0),2)</f>
        <v>-</v>
      </c>
      <c r="U57" t="str">
        <f>INDEX(S2PQ_relational[],MATCH(PIs[[#This Row],[GUID]],S2PQ_relational[PIGUID],0),2)</f>
        <v>40wa7FJqMUBIQlksNgatTB</v>
      </c>
      <c r="V57" t="b">
        <v>0</v>
      </c>
    </row>
    <row r="58" spans="1:22" ht="409.5" x14ac:dyDescent="0.25">
      <c r="A58" t="s">
        <v>410</v>
      </c>
      <c r="C58" t="s">
        <v>411</v>
      </c>
      <c r="D58" t="s">
        <v>412</v>
      </c>
      <c r="E58" t="s">
        <v>413</v>
      </c>
      <c r="F58" t="s">
        <v>414</v>
      </c>
      <c r="G58" s="57" t="s">
        <v>415</v>
      </c>
      <c r="H58" t="s">
        <v>48</v>
      </c>
      <c r="I58" t="str">
        <f>INDEX(Level[Level],MATCH(PIs[[#This Row],[L]],Level[GUID],0),1)</f>
        <v>Major Must</v>
      </c>
      <c r="N58" t="s">
        <v>409</v>
      </c>
      <c r="O58" t="str">
        <f>INDEX(allsections[[S]:[Order]],MATCH(PIs[[#This Row],[SGUID]],allsections[SGUID],0),1)</f>
        <v>FV 26 PLANTENVERMEERDERINGSMATERIAAL</v>
      </c>
      <c r="P58" t="str">
        <f>INDEX(allsections[[S]:[Order]],MATCH(PIs[[#This Row],[SGUID]],allsections[SGUID],0),2)</f>
        <v>-</v>
      </c>
      <c r="Q58">
        <f>INDEX(allsections[[S]:[Order]],MATCH(PIs[[#This Row],[SGUID]],allsections[SGUID],0),3)</f>
        <v>26</v>
      </c>
      <c r="R58" t="s">
        <v>119</v>
      </c>
      <c r="S58" t="str">
        <f>INDEX(allsections[[S]:[Order]],MATCH(PIs[[#This Row],[SSGUID]],allsections[SGUID],0),1)</f>
        <v>-</v>
      </c>
      <c r="T58" t="str">
        <f>INDEX(allsections[[S]:[Order]],MATCH(PIs[[#This Row],[SSGUID]],allsections[SGUID],0),2)</f>
        <v>-</v>
      </c>
      <c r="U58">
        <f>INDEX(S2PQ_relational[],MATCH(PIs[[#This Row],[GUID]],S2PQ_relational[PIGUID],0),2)</f>
        <v>0</v>
      </c>
      <c r="V58" t="b">
        <v>0</v>
      </c>
    </row>
    <row r="59" spans="1:22" ht="409.5" hidden="1" x14ac:dyDescent="0.25">
      <c r="A59" t="s">
        <v>416</v>
      </c>
      <c r="C59" t="s">
        <v>417</v>
      </c>
      <c r="D59" t="s">
        <v>418</v>
      </c>
      <c r="E59" t="s">
        <v>419</v>
      </c>
      <c r="F59" t="s">
        <v>420</v>
      </c>
      <c r="G59" s="57" t="s">
        <v>421</v>
      </c>
      <c r="H59" t="s">
        <v>48</v>
      </c>
      <c r="I59" t="str">
        <f>INDEX(Level[Level],MATCH(PIs[[#This Row],[L]],Level[GUID],0),1)</f>
        <v>Major Must</v>
      </c>
      <c r="N59" t="s">
        <v>228</v>
      </c>
      <c r="O59" t="str">
        <f>INDEX(allsections[[S]:[Order]],MATCH(PIs[[#This Row],[SGUID]],allsections[SGUID],0),1)</f>
        <v>FV 29 MESTSTOFFEN EN BIOSTIMULANTEN</v>
      </c>
      <c r="P59" t="str">
        <f>INDEX(allsections[[S]:[Order]],MATCH(PIs[[#This Row],[SGUID]],allsections[SGUID],0),2)</f>
        <v>-</v>
      </c>
      <c r="Q59">
        <f>INDEX(allsections[[S]:[Order]],MATCH(PIs[[#This Row],[SGUID]],allsections[SGUID],0),3)</f>
        <v>29</v>
      </c>
      <c r="R59" t="s">
        <v>396</v>
      </c>
      <c r="S59" t="str">
        <f>INDEX(allsections[[S]:[Order]],MATCH(PIs[[#This Row],[SSGUID]],allsections[SGUID],0),1)</f>
        <v>FV 29.03 Organische meststoffen</v>
      </c>
      <c r="T59" t="str">
        <f>INDEX(allsections[[S]:[Order]],MATCH(PIs[[#This Row],[SSGUID]],allsections[SGUID],0),2)</f>
        <v>-</v>
      </c>
      <c r="U59" t="str">
        <f>INDEX(S2PQ_relational[],MATCH(PIs[[#This Row],[GUID]],S2PQ_relational[PIGUID],0),2)</f>
        <v>2iMzzsG3bU5EugLf7U9tjt</v>
      </c>
      <c r="V59" t="b">
        <v>0</v>
      </c>
    </row>
    <row r="60" spans="1:22" ht="409.5" hidden="1" x14ac:dyDescent="0.25">
      <c r="A60" t="s">
        <v>422</v>
      </c>
      <c r="C60" t="s">
        <v>423</v>
      </c>
      <c r="D60" t="s">
        <v>424</v>
      </c>
      <c r="E60" t="s">
        <v>425</v>
      </c>
      <c r="F60" t="s">
        <v>426</v>
      </c>
      <c r="G60" s="57" t="s">
        <v>427</v>
      </c>
      <c r="H60" t="s">
        <v>48</v>
      </c>
      <c r="I60" t="str">
        <f>INDEX(Level[Level],MATCH(PIs[[#This Row],[L]],Level[GUID],0),1)</f>
        <v>Major Must</v>
      </c>
      <c r="N60" t="s">
        <v>409</v>
      </c>
      <c r="O60" t="str">
        <f>INDEX(allsections[[S]:[Order]],MATCH(PIs[[#This Row],[SGUID]],allsections[SGUID],0),1)</f>
        <v>FV 26 PLANTENVERMEERDERINGSMATERIAAL</v>
      </c>
      <c r="P60" t="str">
        <f>INDEX(allsections[[S]:[Order]],MATCH(PIs[[#This Row],[SGUID]],allsections[SGUID],0),2)</f>
        <v>-</v>
      </c>
      <c r="Q60">
        <f>INDEX(allsections[[S]:[Order]],MATCH(PIs[[#This Row],[SGUID]],allsections[SGUID],0),3)</f>
        <v>26</v>
      </c>
      <c r="R60" t="s">
        <v>119</v>
      </c>
      <c r="S60" t="str">
        <f>INDEX(allsections[[S]:[Order]],MATCH(PIs[[#This Row],[SSGUID]],allsections[SGUID],0),1)</f>
        <v>-</v>
      </c>
      <c r="T60" t="str">
        <f>INDEX(allsections[[S]:[Order]],MATCH(PIs[[#This Row],[SSGUID]],allsections[SGUID],0),2)</f>
        <v>-</v>
      </c>
      <c r="U60" t="str">
        <f>INDEX(S2PQ_relational[],MATCH(PIs[[#This Row],[GUID]],S2PQ_relational[PIGUID],0),2)</f>
        <v>40wa7FJqMUBIQlksNgatTB</v>
      </c>
      <c r="V60" t="b">
        <v>0</v>
      </c>
    </row>
    <row r="61" spans="1:22" ht="409.5" x14ac:dyDescent="0.25">
      <c r="A61" t="s">
        <v>428</v>
      </c>
      <c r="C61" t="s">
        <v>429</v>
      </c>
      <c r="D61" t="s">
        <v>430</v>
      </c>
      <c r="E61" t="s">
        <v>431</v>
      </c>
      <c r="F61" t="s">
        <v>432</v>
      </c>
      <c r="G61" s="57" t="s">
        <v>433</v>
      </c>
      <c r="H61" t="s">
        <v>57</v>
      </c>
      <c r="I61" t="str">
        <f>INDEX(Level[Level],MATCH(PIs[[#This Row],[L]],Level[GUID],0),1)</f>
        <v>Minor Must</v>
      </c>
      <c r="N61" t="s">
        <v>434</v>
      </c>
      <c r="O61" t="str">
        <f>INDEX(allsections[[S]:[Order]],MATCH(PIs[[#This Row],[SGUID]],allsections[SGUID],0),1)</f>
        <v>FV 25 AFVALBEHEER</v>
      </c>
      <c r="P61" t="str">
        <f>INDEX(allsections[[S]:[Order]],MATCH(PIs[[#This Row],[SGUID]],allsections[SGUID],0),2)</f>
        <v>-</v>
      </c>
      <c r="Q61">
        <f>INDEX(allsections[[S]:[Order]],MATCH(PIs[[#This Row],[SGUID]],allsections[SGUID],0),3)</f>
        <v>25</v>
      </c>
      <c r="R61" t="s">
        <v>119</v>
      </c>
      <c r="S61" t="str">
        <f>INDEX(allsections[[S]:[Order]],MATCH(PIs[[#This Row],[SSGUID]],allsections[SGUID],0),1)</f>
        <v>-</v>
      </c>
      <c r="T61" t="str">
        <f>INDEX(allsections[[S]:[Order]],MATCH(PIs[[#This Row],[SSGUID]],allsections[SGUID],0),2)</f>
        <v>-</v>
      </c>
      <c r="U61">
        <f>INDEX(S2PQ_relational[],MATCH(PIs[[#This Row],[GUID]],S2PQ_relational[PIGUID],0),2)</f>
        <v>0</v>
      </c>
      <c r="V61" t="b">
        <v>0</v>
      </c>
    </row>
    <row r="62" spans="1:22" hidden="1" x14ac:dyDescent="0.25">
      <c r="A62" t="s">
        <v>435</v>
      </c>
      <c r="C62" t="s">
        <v>436</v>
      </c>
      <c r="D62" t="s">
        <v>437</v>
      </c>
      <c r="E62" t="s">
        <v>438</v>
      </c>
      <c r="F62" t="s">
        <v>439</v>
      </c>
      <c r="G62" t="s">
        <v>440</v>
      </c>
      <c r="H62" t="s">
        <v>48</v>
      </c>
      <c r="I62" t="str">
        <f>INDEX(Level[Level],MATCH(PIs[[#This Row],[L]],Level[GUID],0),1)</f>
        <v>Major Must</v>
      </c>
      <c r="N62" t="s">
        <v>228</v>
      </c>
      <c r="O62" t="str">
        <f>INDEX(allsections[[S]:[Order]],MATCH(PIs[[#This Row],[SGUID]],allsections[SGUID],0),1)</f>
        <v>FV 29 MESTSTOFFEN EN BIOSTIMULANTEN</v>
      </c>
      <c r="P62" t="str">
        <f>INDEX(allsections[[S]:[Order]],MATCH(PIs[[#This Row],[SGUID]],allsections[SGUID],0),2)</f>
        <v>-</v>
      </c>
      <c r="Q62">
        <f>INDEX(allsections[[S]:[Order]],MATCH(PIs[[#This Row],[SGUID]],allsections[SGUID],0),3)</f>
        <v>29</v>
      </c>
      <c r="R62" t="s">
        <v>441</v>
      </c>
      <c r="S62" t="str">
        <f>INDEX(allsections[[S]:[Order]],MATCH(PIs[[#This Row],[SSGUID]],allsections[SGUID],0),1)</f>
        <v>FV 29.01 Toepassingsregistraties</v>
      </c>
      <c r="T62" t="str">
        <f>INDEX(allsections[[S]:[Order]],MATCH(PIs[[#This Row],[SSGUID]],allsections[SGUID],0),2)</f>
        <v>-</v>
      </c>
      <c r="U62" t="str">
        <f>INDEX(S2PQ_relational[],MATCH(PIs[[#This Row],[GUID]],S2PQ_relational[PIGUID],0),2)</f>
        <v>1EbcM9s6n6OPXw8GDGO8Pr</v>
      </c>
      <c r="V62" t="b">
        <v>0</v>
      </c>
    </row>
    <row r="63" spans="1:22" hidden="1" x14ac:dyDescent="0.25">
      <c r="A63" t="s">
        <v>442</v>
      </c>
      <c r="C63" t="s">
        <v>443</v>
      </c>
      <c r="D63" t="s">
        <v>444</v>
      </c>
      <c r="E63" t="s">
        <v>445</v>
      </c>
      <c r="F63" t="s">
        <v>446</v>
      </c>
      <c r="G63" t="s">
        <v>447</v>
      </c>
      <c r="H63" t="s">
        <v>57</v>
      </c>
      <c r="I63" t="str">
        <f>INDEX(Level[Level],MATCH(PIs[[#This Row],[L]],Level[GUID],0),1)</f>
        <v>Minor Must</v>
      </c>
      <c r="N63" t="s">
        <v>228</v>
      </c>
      <c r="O63" t="str">
        <f>INDEX(allsections[[S]:[Order]],MATCH(PIs[[#This Row],[SGUID]],allsections[SGUID],0),1)</f>
        <v>FV 29 MESTSTOFFEN EN BIOSTIMULANTEN</v>
      </c>
      <c r="P63" t="str">
        <f>INDEX(allsections[[S]:[Order]],MATCH(PIs[[#This Row],[SGUID]],allsections[SGUID],0),2)</f>
        <v>-</v>
      </c>
      <c r="Q63">
        <f>INDEX(allsections[[S]:[Order]],MATCH(PIs[[#This Row],[SGUID]],allsections[SGUID],0),3)</f>
        <v>29</v>
      </c>
      <c r="R63" t="s">
        <v>441</v>
      </c>
      <c r="S63" t="str">
        <f>INDEX(allsections[[S]:[Order]],MATCH(PIs[[#This Row],[SSGUID]],allsections[SGUID],0),1)</f>
        <v>FV 29.01 Toepassingsregistraties</v>
      </c>
      <c r="T63" t="str">
        <f>INDEX(allsections[[S]:[Order]],MATCH(PIs[[#This Row],[SSGUID]],allsections[SGUID],0),2)</f>
        <v>-</v>
      </c>
      <c r="U63" t="str">
        <f>INDEX(S2PQ_relational[],MATCH(PIs[[#This Row],[GUID]],S2PQ_relational[PIGUID],0),2)</f>
        <v>1EbcM9s6n6OPXw8GDGO8Pr</v>
      </c>
      <c r="V63" t="b">
        <v>0</v>
      </c>
    </row>
    <row r="64" spans="1:22" hidden="1" x14ac:dyDescent="0.25">
      <c r="A64" t="s">
        <v>448</v>
      </c>
      <c r="C64" t="s">
        <v>449</v>
      </c>
      <c r="D64" t="s">
        <v>444</v>
      </c>
      <c r="E64" t="s">
        <v>445</v>
      </c>
      <c r="F64" t="s">
        <v>450</v>
      </c>
      <c r="G64" t="s">
        <v>451</v>
      </c>
      <c r="H64" t="s">
        <v>57</v>
      </c>
      <c r="I64" t="str">
        <f>INDEX(Level[Level],MATCH(PIs[[#This Row],[L]],Level[GUID],0),1)</f>
        <v>Minor Must</v>
      </c>
      <c r="N64" t="s">
        <v>228</v>
      </c>
      <c r="O64" t="str">
        <f>INDEX(allsections[[S]:[Order]],MATCH(PIs[[#This Row],[SGUID]],allsections[SGUID],0),1)</f>
        <v>FV 29 MESTSTOFFEN EN BIOSTIMULANTEN</v>
      </c>
      <c r="P64" t="str">
        <f>INDEX(allsections[[S]:[Order]],MATCH(PIs[[#This Row],[SGUID]],allsections[SGUID],0),2)</f>
        <v>-</v>
      </c>
      <c r="Q64">
        <f>INDEX(allsections[[S]:[Order]],MATCH(PIs[[#This Row],[SGUID]],allsections[SGUID],0),3)</f>
        <v>29</v>
      </c>
      <c r="R64" t="s">
        <v>441</v>
      </c>
      <c r="S64" t="str">
        <f>INDEX(allsections[[S]:[Order]],MATCH(PIs[[#This Row],[SSGUID]],allsections[SGUID],0),1)</f>
        <v>FV 29.01 Toepassingsregistraties</v>
      </c>
      <c r="T64" t="str">
        <f>INDEX(allsections[[S]:[Order]],MATCH(PIs[[#This Row],[SSGUID]],allsections[SGUID],0),2)</f>
        <v>-</v>
      </c>
      <c r="U64" t="str">
        <f>INDEX(S2PQ_relational[],MATCH(PIs[[#This Row],[GUID]],S2PQ_relational[PIGUID],0),2)</f>
        <v>1EbcM9s6n6OPXw8GDGO8Pr</v>
      </c>
      <c r="V64" t="b">
        <v>0</v>
      </c>
    </row>
    <row r="65" spans="1:23" hidden="1" x14ac:dyDescent="0.25">
      <c r="A65" t="s">
        <v>452</v>
      </c>
      <c r="C65" t="s">
        <v>453</v>
      </c>
      <c r="D65" t="s">
        <v>444</v>
      </c>
      <c r="E65" t="s">
        <v>445</v>
      </c>
      <c r="F65" t="s">
        <v>454</v>
      </c>
      <c r="G65" t="s">
        <v>455</v>
      </c>
      <c r="H65" t="s">
        <v>57</v>
      </c>
      <c r="I65" t="str">
        <f>INDEX(Level[Level],MATCH(PIs[[#This Row],[L]],Level[GUID],0),1)</f>
        <v>Minor Must</v>
      </c>
      <c r="N65" t="s">
        <v>228</v>
      </c>
      <c r="O65" t="str">
        <f>INDEX(allsections[[S]:[Order]],MATCH(PIs[[#This Row],[SGUID]],allsections[SGUID],0),1)</f>
        <v>FV 29 MESTSTOFFEN EN BIOSTIMULANTEN</v>
      </c>
      <c r="P65" t="str">
        <f>INDEX(allsections[[S]:[Order]],MATCH(PIs[[#This Row],[SGUID]],allsections[SGUID],0),2)</f>
        <v>-</v>
      </c>
      <c r="Q65">
        <f>INDEX(allsections[[S]:[Order]],MATCH(PIs[[#This Row],[SGUID]],allsections[SGUID],0),3)</f>
        <v>29</v>
      </c>
      <c r="R65" t="s">
        <v>441</v>
      </c>
      <c r="S65" t="str">
        <f>INDEX(allsections[[S]:[Order]],MATCH(PIs[[#This Row],[SSGUID]],allsections[SGUID],0),1)</f>
        <v>FV 29.01 Toepassingsregistraties</v>
      </c>
      <c r="T65" t="str">
        <f>INDEX(allsections[[S]:[Order]],MATCH(PIs[[#This Row],[SSGUID]],allsections[SGUID],0),2)</f>
        <v>-</v>
      </c>
      <c r="U65" t="str">
        <f>INDEX(S2PQ_relational[],MATCH(PIs[[#This Row],[GUID]],S2PQ_relational[PIGUID],0),2)</f>
        <v>1EbcM9s6n6OPXw8GDGO8Pr</v>
      </c>
      <c r="V65" t="b">
        <v>0</v>
      </c>
    </row>
    <row r="66" spans="1:23" hidden="1" x14ac:dyDescent="0.25">
      <c r="A66" t="s">
        <v>456</v>
      </c>
      <c r="C66" t="s">
        <v>457</v>
      </c>
      <c r="D66" t="s">
        <v>444</v>
      </c>
      <c r="E66" t="s">
        <v>445</v>
      </c>
      <c r="F66" t="s">
        <v>458</v>
      </c>
      <c r="G66" t="s">
        <v>459</v>
      </c>
      <c r="H66" t="s">
        <v>57</v>
      </c>
      <c r="I66" t="str">
        <f>INDEX(Level[Level],MATCH(PIs[[#This Row],[L]],Level[GUID],0),1)</f>
        <v>Minor Must</v>
      </c>
      <c r="N66" t="s">
        <v>228</v>
      </c>
      <c r="O66" t="str">
        <f>INDEX(allsections[[S]:[Order]],MATCH(PIs[[#This Row],[SGUID]],allsections[SGUID],0),1)</f>
        <v>FV 29 MESTSTOFFEN EN BIOSTIMULANTEN</v>
      </c>
      <c r="P66" t="str">
        <f>INDEX(allsections[[S]:[Order]],MATCH(PIs[[#This Row],[SGUID]],allsections[SGUID],0),2)</f>
        <v>-</v>
      </c>
      <c r="Q66">
        <f>INDEX(allsections[[S]:[Order]],MATCH(PIs[[#This Row],[SGUID]],allsections[SGUID],0),3)</f>
        <v>29</v>
      </c>
      <c r="R66" t="s">
        <v>441</v>
      </c>
      <c r="S66" t="str">
        <f>INDEX(allsections[[S]:[Order]],MATCH(PIs[[#This Row],[SSGUID]],allsections[SGUID],0),1)</f>
        <v>FV 29.01 Toepassingsregistraties</v>
      </c>
      <c r="T66" t="str">
        <f>INDEX(allsections[[S]:[Order]],MATCH(PIs[[#This Row],[SSGUID]],allsections[SGUID],0),2)</f>
        <v>-</v>
      </c>
      <c r="U66" t="str">
        <f>INDEX(S2PQ_relational[],MATCH(PIs[[#This Row],[GUID]],S2PQ_relational[PIGUID],0),2)</f>
        <v>1EbcM9s6n6OPXw8GDGO8Pr</v>
      </c>
      <c r="V66" t="b">
        <v>0</v>
      </c>
    </row>
    <row r="67" spans="1:23" hidden="1" x14ac:dyDescent="0.25">
      <c r="A67" t="s">
        <v>460</v>
      </c>
      <c r="C67" t="s">
        <v>461</v>
      </c>
      <c r="D67" t="s">
        <v>444</v>
      </c>
      <c r="E67" t="s">
        <v>445</v>
      </c>
      <c r="F67" t="s">
        <v>462</v>
      </c>
      <c r="G67" t="s">
        <v>463</v>
      </c>
      <c r="H67" t="s">
        <v>57</v>
      </c>
      <c r="I67" t="str">
        <f>INDEX(Level[Level],MATCH(PIs[[#This Row],[L]],Level[GUID],0),1)</f>
        <v>Minor Must</v>
      </c>
      <c r="N67" t="s">
        <v>228</v>
      </c>
      <c r="O67" t="str">
        <f>INDEX(allsections[[S]:[Order]],MATCH(PIs[[#This Row],[SGUID]],allsections[SGUID],0),1)</f>
        <v>FV 29 MESTSTOFFEN EN BIOSTIMULANTEN</v>
      </c>
      <c r="P67" t="str">
        <f>INDEX(allsections[[S]:[Order]],MATCH(PIs[[#This Row],[SGUID]],allsections[SGUID],0),2)</f>
        <v>-</v>
      </c>
      <c r="Q67">
        <f>INDEX(allsections[[S]:[Order]],MATCH(PIs[[#This Row],[SGUID]],allsections[SGUID],0),3)</f>
        <v>29</v>
      </c>
      <c r="R67" t="s">
        <v>441</v>
      </c>
      <c r="S67" t="str">
        <f>INDEX(allsections[[S]:[Order]],MATCH(PIs[[#This Row],[SSGUID]],allsections[SGUID],0),1)</f>
        <v>FV 29.01 Toepassingsregistraties</v>
      </c>
      <c r="T67" t="str">
        <f>INDEX(allsections[[S]:[Order]],MATCH(PIs[[#This Row],[SSGUID]],allsections[SGUID],0),2)</f>
        <v>-</v>
      </c>
      <c r="U67" t="str">
        <f>INDEX(S2PQ_relational[],MATCH(PIs[[#This Row],[GUID]],S2PQ_relational[PIGUID],0),2)</f>
        <v>1EbcM9s6n6OPXw8GDGO8Pr</v>
      </c>
      <c r="V67" t="b">
        <v>0</v>
      </c>
    </row>
    <row r="68" spans="1:23" ht="409.5" hidden="1" x14ac:dyDescent="0.25">
      <c r="A68" t="s">
        <v>464</v>
      </c>
      <c r="C68" t="s">
        <v>465</v>
      </c>
      <c r="D68" t="s">
        <v>466</v>
      </c>
      <c r="E68" t="s">
        <v>467</v>
      </c>
      <c r="F68" t="s">
        <v>468</v>
      </c>
      <c r="G68" s="57" t="s">
        <v>469</v>
      </c>
      <c r="H68" t="s">
        <v>66</v>
      </c>
      <c r="I68" t="str">
        <f>INDEX(Level[Level],MATCH(PIs[[#This Row],[L]],Level[GUID],0),1)</f>
        <v>Aanbeveling</v>
      </c>
      <c r="N68" t="s">
        <v>228</v>
      </c>
      <c r="O68" t="str">
        <f>INDEX(allsections[[S]:[Order]],MATCH(PIs[[#This Row],[SGUID]],allsections[SGUID],0),1)</f>
        <v>FV 29 MESTSTOFFEN EN BIOSTIMULANTEN</v>
      </c>
      <c r="P68" t="str">
        <f>INDEX(allsections[[S]:[Order]],MATCH(PIs[[#This Row],[SGUID]],allsections[SGUID],0),2)</f>
        <v>-</v>
      </c>
      <c r="Q68">
        <f>INDEX(allsections[[S]:[Order]],MATCH(PIs[[#This Row],[SGUID]],allsections[SGUID],0),3)</f>
        <v>29</v>
      </c>
      <c r="R68" t="s">
        <v>441</v>
      </c>
      <c r="S68" t="str">
        <f>INDEX(allsections[[S]:[Order]],MATCH(PIs[[#This Row],[SSGUID]],allsections[SGUID],0),1)</f>
        <v>FV 29.01 Toepassingsregistraties</v>
      </c>
      <c r="T68" t="str">
        <f>INDEX(allsections[[S]:[Order]],MATCH(PIs[[#This Row],[SSGUID]],allsections[SGUID],0),2)</f>
        <v>-</v>
      </c>
      <c r="U68" t="str">
        <f>INDEX(S2PQ_relational[],MATCH(PIs[[#This Row],[GUID]],S2PQ_relational[PIGUID],0),2)</f>
        <v>1EbcM9s6n6OPXw8GDGO8Pr</v>
      </c>
      <c r="V68" t="b">
        <v>0</v>
      </c>
    </row>
    <row r="69" spans="1:23" ht="409.5" hidden="1" x14ac:dyDescent="0.25">
      <c r="A69" t="s">
        <v>470</v>
      </c>
      <c r="C69" t="s">
        <v>471</v>
      </c>
      <c r="D69" t="s">
        <v>472</v>
      </c>
      <c r="E69" t="s">
        <v>473</v>
      </c>
      <c r="F69" t="s">
        <v>474</v>
      </c>
      <c r="G69" s="57" t="s">
        <v>475</v>
      </c>
      <c r="H69" t="s">
        <v>57</v>
      </c>
      <c r="I69" t="str">
        <f>INDEX(Level[Level],MATCH(PIs[[#This Row],[L]],Level[GUID],0),1)</f>
        <v>Minor Must</v>
      </c>
      <c r="N69" t="s">
        <v>228</v>
      </c>
      <c r="O69" t="str">
        <f>INDEX(allsections[[S]:[Order]],MATCH(PIs[[#This Row],[SGUID]],allsections[SGUID],0),1)</f>
        <v>FV 29 MESTSTOFFEN EN BIOSTIMULANTEN</v>
      </c>
      <c r="P69" t="str">
        <f>INDEX(allsections[[S]:[Order]],MATCH(PIs[[#This Row],[SGUID]],allsections[SGUID],0),2)</f>
        <v>-</v>
      </c>
      <c r="Q69">
        <f>INDEX(allsections[[S]:[Order]],MATCH(PIs[[#This Row],[SGUID]],allsections[SGUID],0),3)</f>
        <v>29</v>
      </c>
      <c r="R69" t="s">
        <v>476</v>
      </c>
      <c r="S69" t="str">
        <f>INDEX(allsections[[S]:[Order]],MATCH(PIs[[#This Row],[SSGUID]],allsections[SGUID],0),1)</f>
        <v>FV 29.02 Opslag</v>
      </c>
      <c r="T69" t="str">
        <f>INDEX(allsections[[S]:[Order]],MATCH(PIs[[#This Row],[SSGUID]],allsections[SGUID],0),2)</f>
        <v>-</v>
      </c>
      <c r="U69" t="str">
        <f>INDEX(S2PQ_relational[],MATCH(PIs[[#This Row],[GUID]],S2PQ_relational[PIGUID],0),2)</f>
        <v>7INdGjdckaWBftwOdZVsAl</v>
      </c>
      <c r="V69" t="b">
        <v>0</v>
      </c>
    </row>
    <row r="70" spans="1:23" ht="409.5" hidden="1" x14ac:dyDescent="0.25">
      <c r="A70" t="s">
        <v>477</v>
      </c>
      <c r="C70" t="s">
        <v>478</v>
      </c>
      <c r="D70" t="s">
        <v>479</v>
      </c>
      <c r="E70" t="s">
        <v>480</v>
      </c>
      <c r="F70" t="s">
        <v>481</v>
      </c>
      <c r="G70" s="57" t="s">
        <v>482</v>
      </c>
      <c r="H70" t="s">
        <v>48</v>
      </c>
      <c r="I70" t="str">
        <f>INDEX(Level[Level],MATCH(PIs[[#This Row],[L]],Level[GUID],0),1)</f>
        <v>Major Must</v>
      </c>
      <c r="N70" t="s">
        <v>228</v>
      </c>
      <c r="O70" t="str">
        <f>INDEX(allsections[[S]:[Order]],MATCH(PIs[[#This Row],[SGUID]],allsections[SGUID],0),1)</f>
        <v>FV 29 MESTSTOFFEN EN BIOSTIMULANTEN</v>
      </c>
      <c r="P70" t="str">
        <f>INDEX(allsections[[S]:[Order]],MATCH(PIs[[#This Row],[SGUID]],allsections[SGUID],0),2)</f>
        <v>-</v>
      </c>
      <c r="Q70">
        <f>INDEX(allsections[[S]:[Order]],MATCH(PIs[[#This Row],[SGUID]],allsections[SGUID],0),3)</f>
        <v>29</v>
      </c>
      <c r="R70" t="s">
        <v>476</v>
      </c>
      <c r="S70" t="str">
        <f>INDEX(allsections[[S]:[Order]],MATCH(PIs[[#This Row],[SSGUID]],allsections[SGUID],0),1)</f>
        <v>FV 29.02 Opslag</v>
      </c>
      <c r="T70" t="str">
        <f>INDEX(allsections[[S]:[Order]],MATCH(PIs[[#This Row],[SSGUID]],allsections[SGUID],0),2)</f>
        <v>-</v>
      </c>
      <c r="U70" t="str">
        <f>INDEX(S2PQ_relational[],MATCH(PIs[[#This Row],[GUID]],S2PQ_relational[PIGUID],0),2)</f>
        <v>7INdGjdckaWBftwOdZVsAl</v>
      </c>
      <c r="V70" t="b">
        <v>0</v>
      </c>
    </row>
    <row r="71" spans="1:23" ht="409.5" hidden="1" x14ac:dyDescent="0.25">
      <c r="A71" t="s">
        <v>483</v>
      </c>
      <c r="C71" t="s">
        <v>484</v>
      </c>
      <c r="D71" t="s">
        <v>485</v>
      </c>
      <c r="E71" t="s">
        <v>486</v>
      </c>
      <c r="F71" t="s">
        <v>487</v>
      </c>
      <c r="G71" s="57" t="s">
        <v>488</v>
      </c>
      <c r="H71" t="s">
        <v>48</v>
      </c>
      <c r="I71" t="str">
        <f>INDEX(Level[Level],MATCH(PIs[[#This Row],[L]],Level[GUID],0),1)</f>
        <v>Major Must</v>
      </c>
      <c r="N71" t="s">
        <v>49</v>
      </c>
      <c r="O71" t="str">
        <f>INDEX(allsections[[S]:[Order]],MATCH(PIs[[#This Row],[SGUID]],allsections[SGUID],0),1)</f>
        <v>FV 32 GEWASBESCHERMINGSMIDDELEN</v>
      </c>
      <c r="P71" t="str">
        <f>INDEX(allsections[[S]:[Order]],MATCH(PIs[[#This Row],[SGUID]],allsections[SGUID],0),2)</f>
        <v>-</v>
      </c>
      <c r="Q71">
        <f>INDEX(allsections[[S]:[Order]],MATCH(PIs[[#This Row],[SGUID]],allsections[SGUID],0),3)</f>
        <v>32</v>
      </c>
      <c r="R71" t="s">
        <v>489</v>
      </c>
      <c r="S71" t="str">
        <f>INDEX(allsections[[S]:[Order]],MATCH(PIs[[#This Row],[SSGUID]],allsections[SGUID],0),1)</f>
        <v>FV 32.02 Toepassingsregistraties</v>
      </c>
      <c r="T71" t="str">
        <f>INDEX(allsections[[S]:[Order]],MATCH(PIs[[#This Row],[SSGUID]],allsections[SGUID],0),2)</f>
        <v>-</v>
      </c>
      <c r="U71" t="str">
        <f>INDEX(S2PQ_relational[],MATCH(PIs[[#This Row],[GUID]],S2PQ_relational[PIGUID],0),2)</f>
        <v>6MM7FzD3ajmIZ3fMUIQBQL</v>
      </c>
      <c r="V71" t="b">
        <v>0</v>
      </c>
    </row>
    <row r="72" spans="1:23" hidden="1" x14ac:dyDescent="0.25">
      <c r="A72" t="s">
        <v>490</v>
      </c>
      <c r="C72" t="s">
        <v>491</v>
      </c>
      <c r="D72" t="s">
        <v>492</v>
      </c>
      <c r="E72" t="s">
        <v>493</v>
      </c>
      <c r="F72" t="s">
        <v>494</v>
      </c>
      <c r="G72" t="s">
        <v>495</v>
      </c>
      <c r="H72" t="s">
        <v>48</v>
      </c>
      <c r="I72" t="str">
        <f>INDEX(Level[Level],MATCH(PIs[[#This Row],[L]],Level[GUID],0),1)</f>
        <v>Major Must</v>
      </c>
      <c r="N72" t="s">
        <v>49</v>
      </c>
      <c r="O72" t="str">
        <f>INDEX(allsections[[S]:[Order]],MATCH(PIs[[#This Row],[SGUID]],allsections[SGUID],0),1)</f>
        <v>FV 32 GEWASBESCHERMINGSMIDDELEN</v>
      </c>
      <c r="P72" t="str">
        <f>INDEX(allsections[[S]:[Order]],MATCH(PIs[[#This Row],[SGUID]],allsections[SGUID],0),2)</f>
        <v>-</v>
      </c>
      <c r="Q72">
        <f>INDEX(allsections[[S]:[Order]],MATCH(PIs[[#This Row],[SGUID]],allsections[SGUID],0),3)</f>
        <v>32</v>
      </c>
      <c r="R72" t="s">
        <v>496</v>
      </c>
      <c r="S72" t="str">
        <f>INDEX(allsections[[S]:[Order]],MATCH(PIs[[#This Row],[SSGUID]],allsections[SGUID],0),1)</f>
        <v>FV 32.01 Beheer van gewasbeschermingsmiddelen</v>
      </c>
      <c r="T72" t="str">
        <f>INDEX(allsections[[S]:[Order]],MATCH(PIs[[#This Row],[SSGUID]],allsections[SGUID],0),2)</f>
        <v>-</v>
      </c>
      <c r="U72" t="str">
        <f>INDEX(S2PQ_relational[],MATCH(PIs[[#This Row],[GUID]],S2PQ_relational[PIGUID],0),2)</f>
        <v>6MM7FzD3ajmIZ3fMUIQBQL</v>
      </c>
      <c r="V72" t="b">
        <v>0</v>
      </c>
    </row>
    <row r="73" spans="1:23" hidden="1" x14ac:dyDescent="0.25">
      <c r="A73" t="s">
        <v>497</v>
      </c>
      <c r="C73" t="s">
        <v>498</v>
      </c>
      <c r="D73" t="s">
        <v>499</v>
      </c>
      <c r="E73" t="s">
        <v>500</v>
      </c>
      <c r="F73" t="s">
        <v>501</v>
      </c>
      <c r="G73" t="s">
        <v>502</v>
      </c>
      <c r="H73" t="s">
        <v>48</v>
      </c>
      <c r="I73" t="str">
        <f>INDEX(Level[Level],MATCH(PIs[[#This Row],[L]],Level[GUID],0),1)</f>
        <v>Major Must</v>
      </c>
      <c r="N73" t="s">
        <v>49</v>
      </c>
      <c r="O73" t="str">
        <f>INDEX(allsections[[S]:[Order]],MATCH(PIs[[#This Row],[SGUID]],allsections[SGUID],0),1)</f>
        <v>FV 32 GEWASBESCHERMINGSMIDDELEN</v>
      </c>
      <c r="P73" t="str">
        <f>INDEX(allsections[[S]:[Order]],MATCH(PIs[[#This Row],[SGUID]],allsections[SGUID],0),2)</f>
        <v>-</v>
      </c>
      <c r="Q73">
        <f>INDEX(allsections[[S]:[Order]],MATCH(PIs[[#This Row],[SGUID]],allsections[SGUID],0),3)</f>
        <v>32</v>
      </c>
      <c r="R73" t="s">
        <v>503</v>
      </c>
      <c r="S73" t="str">
        <f>INDEX(allsections[[S]:[Order]],MATCH(PIs[[#This Row],[SSGUID]],allsections[SGUID],0),1)</f>
        <v>FV 32.03 Veiligheidstermijnen voorafgaand aan het oogsten voor gewasbeschermingsmiddelen</v>
      </c>
      <c r="T73" t="str">
        <f>INDEX(allsections[[S]:[Order]],MATCH(PIs[[#This Row],[SSGUID]],allsections[SGUID],0),2)</f>
        <v>-</v>
      </c>
      <c r="U73" t="str">
        <f>INDEX(S2PQ_relational[],MATCH(PIs[[#This Row],[GUID]],S2PQ_relational[PIGUID],0),2)</f>
        <v>6MM7FzD3ajmIZ3fMUIQBQL</v>
      </c>
      <c r="V73" t="b">
        <v>0</v>
      </c>
    </row>
    <row r="74" spans="1:23" hidden="1" x14ac:dyDescent="0.25">
      <c r="A74" t="s">
        <v>504</v>
      </c>
      <c r="C74" t="s">
        <v>505</v>
      </c>
      <c r="D74" t="s">
        <v>506</v>
      </c>
      <c r="E74" t="s">
        <v>507</v>
      </c>
      <c r="F74" t="s">
        <v>508</v>
      </c>
      <c r="G74" t="s">
        <v>509</v>
      </c>
      <c r="H74" t="s">
        <v>66</v>
      </c>
      <c r="I74" t="str">
        <f>INDEX(Level[Level],MATCH(PIs[[#This Row],[L]],Level[GUID],0),1)</f>
        <v>Aanbeveling</v>
      </c>
      <c r="N74" t="s">
        <v>49</v>
      </c>
      <c r="O74" t="str">
        <f>INDEX(allsections[[S]:[Order]],MATCH(PIs[[#This Row],[SGUID]],allsections[SGUID],0),1)</f>
        <v>FV 32 GEWASBESCHERMINGSMIDDELEN</v>
      </c>
      <c r="P74" t="str">
        <f>INDEX(allsections[[S]:[Order]],MATCH(PIs[[#This Row],[SGUID]],allsections[SGUID],0),2)</f>
        <v>-</v>
      </c>
      <c r="Q74">
        <f>INDEX(allsections[[S]:[Order]],MATCH(PIs[[#This Row],[SGUID]],allsections[SGUID],0),3)</f>
        <v>32</v>
      </c>
      <c r="R74" t="s">
        <v>496</v>
      </c>
      <c r="S74" t="str">
        <f>INDEX(allsections[[S]:[Order]],MATCH(PIs[[#This Row],[SSGUID]],allsections[SGUID],0),1)</f>
        <v>FV 32.01 Beheer van gewasbeschermingsmiddelen</v>
      </c>
      <c r="T74" t="str">
        <f>INDEX(allsections[[S]:[Order]],MATCH(PIs[[#This Row],[SSGUID]],allsections[SGUID],0),2)</f>
        <v>-</v>
      </c>
      <c r="U74" t="str">
        <f>INDEX(S2PQ_relational[],MATCH(PIs[[#This Row],[GUID]],S2PQ_relational[PIGUID],0),2)</f>
        <v>6MM7FzD3ajmIZ3fMUIQBQL</v>
      </c>
      <c r="V74" t="b">
        <v>0</v>
      </c>
    </row>
    <row r="75" spans="1:23" x14ac:dyDescent="0.25">
      <c r="A75" t="s">
        <v>510</v>
      </c>
      <c r="C75" t="s">
        <v>511</v>
      </c>
      <c r="D75" t="s">
        <v>512</v>
      </c>
      <c r="E75" t="s">
        <v>513</v>
      </c>
      <c r="F75" t="s">
        <v>514</v>
      </c>
      <c r="G75" t="s">
        <v>515</v>
      </c>
      <c r="H75" t="s">
        <v>57</v>
      </c>
      <c r="I75" t="str">
        <f>INDEX(Level[Level],MATCH(PIs[[#This Row],[L]],Level[GUID],0),1)</f>
        <v>Minor Must</v>
      </c>
      <c r="N75" t="s">
        <v>434</v>
      </c>
      <c r="O75" t="str">
        <f>INDEX(allsections[[S]:[Order]],MATCH(PIs[[#This Row],[SGUID]],allsections[SGUID],0),1)</f>
        <v>FV 25 AFVALBEHEER</v>
      </c>
      <c r="P75" t="str">
        <f>INDEX(allsections[[S]:[Order]],MATCH(PIs[[#This Row],[SGUID]],allsections[SGUID],0),2)</f>
        <v>-</v>
      </c>
      <c r="Q75">
        <f>INDEX(allsections[[S]:[Order]],MATCH(PIs[[#This Row],[SGUID]],allsections[SGUID],0),3)</f>
        <v>25</v>
      </c>
      <c r="R75" t="s">
        <v>119</v>
      </c>
      <c r="S75" t="str">
        <f>INDEX(allsections[[S]:[Order]],MATCH(PIs[[#This Row],[SSGUID]],allsections[SGUID],0),1)</f>
        <v>-</v>
      </c>
      <c r="T75" t="str">
        <f>INDEX(allsections[[S]:[Order]],MATCH(PIs[[#This Row],[SSGUID]],allsections[SGUID],0),2)</f>
        <v>-</v>
      </c>
      <c r="U75">
        <f>INDEX(S2PQ_relational[],MATCH(PIs[[#This Row],[GUID]],S2PQ_relational[PIGUID],0),2)</f>
        <v>0</v>
      </c>
      <c r="V75" t="b">
        <v>0</v>
      </c>
    </row>
    <row r="76" spans="1:23" ht="409.5" x14ac:dyDescent="0.25">
      <c r="A76" t="s">
        <v>516</v>
      </c>
      <c r="C76" t="s">
        <v>517</v>
      </c>
      <c r="D76" t="s">
        <v>518</v>
      </c>
      <c r="E76" t="s">
        <v>519</v>
      </c>
      <c r="F76" t="s">
        <v>520</v>
      </c>
      <c r="G76" s="57" t="s">
        <v>521</v>
      </c>
      <c r="H76" t="s">
        <v>48</v>
      </c>
      <c r="I76" t="str">
        <f>INDEX(Level[Level],MATCH(PIs[[#This Row],[L]],Level[GUID],0),1)</f>
        <v>Major Must</v>
      </c>
      <c r="N76" t="s">
        <v>409</v>
      </c>
      <c r="O76" t="str">
        <f>INDEX(allsections[[S]:[Order]],MATCH(PIs[[#This Row],[SGUID]],allsections[SGUID],0),1)</f>
        <v>FV 26 PLANTENVERMEERDERINGSMATERIAAL</v>
      </c>
      <c r="P76" t="str">
        <f>INDEX(allsections[[S]:[Order]],MATCH(PIs[[#This Row],[SGUID]],allsections[SGUID],0),2)</f>
        <v>-</v>
      </c>
      <c r="Q76">
        <f>INDEX(allsections[[S]:[Order]],MATCH(PIs[[#This Row],[SGUID]],allsections[SGUID],0),3)</f>
        <v>26</v>
      </c>
      <c r="R76" t="s">
        <v>119</v>
      </c>
      <c r="S76" t="str">
        <f>INDEX(allsections[[S]:[Order]],MATCH(PIs[[#This Row],[SSGUID]],allsections[SGUID],0),1)</f>
        <v>-</v>
      </c>
      <c r="T76" t="str">
        <f>INDEX(allsections[[S]:[Order]],MATCH(PIs[[#This Row],[SSGUID]],allsections[SGUID],0),2)</f>
        <v>-</v>
      </c>
      <c r="U76">
        <f>INDEX(S2PQ_relational[],MATCH(PIs[[#This Row],[GUID]],S2PQ_relational[PIGUID],0),2)</f>
        <v>0</v>
      </c>
      <c r="V76" t="b">
        <v>0</v>
      </c>
    </row>
    <row r="77" spans="1:23" x14ac:dyDescent="0.25">
      <c r="A77" t="s">
        <v>522</v>
      </c>
      <c r="C77" t="s">
        <v>523</v>
      </c>
      <c r="D77" t="s">
        <v>524</v>
      </c>
      <c r="E77" t="s">
        <v>525</v>
      </c>
      <c r="F77" t="s">
        <v>526</v>
      </c>
      <c r="G77" t="s">
        <v>527</v>
      </c>
      <c r="H77" t="s">
        <v>48</v>
      </c>
      <c r="I77" t="str">
        <f>INDEX(Level[Level],MATCH(PIs[[#This Row],[L]],Level[GUID],0),1)</f>
        <v>Major Must</v>
      </c>
      <c r="N77" t="s">
        <v>409</v>
      </c>
      <c r="O77" t="str">
        <f>INDEX(allsections[[S]:[Order]],MATCH(PIs[[#This Row],[SGUID]],allsections[SGUID],0),1)</f>
        <v>FV 26 PLANTENVERMEERDERINGSMATERIAAL</v>
      </c>
      <c r="P77" t="str">
        <f>INDEX(allsections[[S]:[Order]],MATCH(PIs[[#This Row],[SGUID]],allsections[SGUID],0),2)</f>
        <v>-</v>
      </c>
      <c r="Q77">
        <f>INDEX(allsections[[S]:[Order]],MATCH(PIs[[#This Row],[SGUID]],allsections[SGUID],0),3)</f>
        <v>26</v>
      </c>
      <c r="R77" t="s">
        <v>119</v>
      </c>
      <c r="S77" t="str">
        <f>INDEX(allsections[[S]:[Order]],MATCH(PIs[[#This Row],[SSGUID]],allsections[SGUID],0),1)</f>
        <v>-</v>
      </c>
      <c r="T77" t="str">
        <f>INDEX(allsections[[S]:[Order]],MATCH(PIs[[#This Row],[SSGUID]],allsections[SGUID],0),2)</f>
        <v>-</v>
      </c>
      <c r="U77">
        <f>INDEX(S2PQ_relational[],MATCH(PIs[[#This Row],[GUID]],S2PQ_relational[PIGUID],0),2)</f>
        <v>0</v>
      </c>
      <c r="V77" t="b">
        <v>0</v>
      </c>
    </row>
    <row r="78" spans="1:23" ht="409.5" x14ac:dyDescent="0.25">
      <c r="A78" t="s">
        <v>528</v>
      </c>
      <c r="C78" t="s">
        <v>529</v>
      </c>
      <c r="D78" t="s">
        <v>530</v>
      </c>
      <c r="E78" t="s">
        <v>531</v>
      </c>
      <c r="F78" t="s">
        <v>532</v>
      </c>
      <c r="G78" s="57" t="s">
        <v>533</v>
      </c>
      <c r="H78" t="s">
        <v>48</v>
      </c>
      <c r="I78" t="str">
        <f>INDEX(Level[Level],MATCH(PIs[[#This Row],[L]],Level[GUID],0),1)</f>
        <v>Major Must</v>
      </c>
      <c r="N78" t="s">
        <v>534</v>
      </c>
      <c r="O78" t="str">
        <f>INDEX(allsections[[S]:[Order]],MATCH(PIs[[#This Row],[SGUID]],allsections[SGUID],0),1)</f>
        <v>FV 17 GEBRUIK VAN HET LOGO</v>
      </c>
      <c r="P78" t="str">
        <f>INDEX(allsections[[S]:[Order]],MATCH(PIs[[#This Row],[SGUID]],allsections[SGUID],0),2)</f>
        <v>-</v>
      </c>
      <c r="Q78">
        <f>INDEX(allsections[[S]:[Order]],MATCH(PIs[[#This Row],[SGUID]],allsections[SGUID],0),3)</f>
        <v>17</v>
      </c>
      <c r="R78" t="s">
        <v>119</v>
      </c>
      <c r="S78" t="str">
        <f>INDEX(allsections[[S]:[Order]],MATCH(PIs[[#This Row],[SSGUID]],allsections[SGUID],0),1)</f>
        <v>-</v>
      </c>
      <c r="T78" t="str">
        <f>INDEX(allsections[[S]:[Order]],MATCH(PIs[[#This Row],[SSGUID]],allsections[SGUID],0),2)</f>
        <v>-</v>
      </c>
      <c r="U78">
        <f>INDEX(S2PQ_relational[],MATCH(PIs[[#This Row],[GUID]],S2PQ_relational[PIGUID],0),2)</f>
        <v>0</v>
      </c>
      <c r="V78" t="b">
        <v>0</v>
      </c>
    </row>
    <row r="79" spans="1:23" x14ac:dyDescent="0.25">
      <c r="A79" t="s">
        <v>535</v>
      </c>
      <c r="C79" t="s">
        <v>536</v>
      </c>
      <c r="D79" t="s">
        <v>537</v>
      </c>
      <c r="E79" t="s">
        <v>538</v>
      </c>
      <c r="F79" t="s">
        <v>539</v>
      </c>
      <c r="G79" t="s">
        <v>540</v>
      </c>
      <c r="H79" t="s">
        <v>57</v>
      </c>
      <c r="I79" t="str">
        <f>INDEX(Level[Level],MATCH(PIs[[#This Row],[L]],Level[GUID],0),1)</f>
        <v>Minor Must</v>
      </c>
      <c r="N79" t="s">
        <v>49</v>
      </c>
      <c r="O79" t="str">
        <f>INDEX(allsections[[S]:[Order]],MATCH(PIs[[#This Row],[SGUID]],allsections[SGUID],0),1)</f>
        <v>FV 32 GEWASBESCHERMINGSMIDDELEN</v>
      </c>
      <c r="P79" t="str">
        <f>INDEX(allsections[[S]:[Order]],MATCH(PIs[[#This Row],[SGUID]],allsections[SGUID],0),2)</f>
        <v>-</v>
      </c>
      <c r="Q79">
        <f>INDEX(allsections[[S]:[Order]],MATCH(PIs[[#This Row],[SGUID]],allsections[SGUID],0),3)</f>
        <v>32</v>
      </c>
      <c r="R79" t="s">
        <v>541</v>
      </c>
      <c r="S79" t="str">
        <f>INDEX(allsections[[S]:[Order]],MATCH(PIs[[#This Row],[SSGUID]],allsections[SGUID],0),1)</f>
        <v>FV 32.09 Opslag van gewasbeschermingsmiddelen en producten voor naoogstbehandeling</v>
      </c>
      <c r="T79" t="str">
        <f>INDEX(allsections[[S]:[Order]],MATCH(PIs[[#This Row],[SSGUID]],allsections[SGUID],0),2)</f>
        <v>-</v>
      </c>
      <c r="U79">
        <f>INDEX(S2PQ_relational[],MATCH(PIs[[#This Row],[GUID]],S2PQ_relational[PIGUID],0),2)</f>
        <v>0</v>
      </c>
      <c r="V79" t="b">
        <v>0</v>
      </c>
      <c r="W79" t="b">
        <v>1</v>
      </c>
    </row>
    <row r="80" spans="1:23" x14ac:dyDescent="0.25">
      <c r="A80" t="s">
        <v>542</v>
      </c>
      <c r="C80" t="s">
        <v>543</v>
      </c>
      <c r="D80" t="s">
        <v>544</v>
      </c>
      <c r="E80" t="s">
        <v>545</v>
      </c>
      <c r="F80" t="s">
        <v>546</v>
      </c>
      <c r="G80" t="s">
        <v>547</v>
      </c>
      <c r="H80" t="s">
        <v>48</v>
      </c>
      <c r="I80" t="str">
        <f>INDEX(Level[Level],MATCH(PIs[[#This Row],[L]],Level[GUID],0),1)</f>
        <v>Major Must</v>
      </c>
      <c r="N80" t="s">
        <v>548</v>
      </c>
      <c r="O80" t="str">
        <f>INDEX(allsections[[S]:[Order]],MATCH(PIs[[#This Row],[SGUID]],allsections[SGUID],0),1)</f>
        <v>FV 33 NAOOGSTVERWERKING</v>
      </c>
      <c r="P80" t="str">
        <f>INDEX(allsections[[S]:[Order]],MATCH(PIs[[#This Row],[SGUID]],allsections[SGUID],0),2)</f>
        <v>-</v>
      </c>
      <c r="Q80">
        <f>INDEX(allsections[[S]:[Order]],MATCH(PIs[[#This Row],[SGUID]],allsections[SGUID],0),3)</f>
        <v>33</v>
      </c>
      <c r="R80" t="s">
        <v>549</v>
      </c>
      <c r="S80" t="str">
        <f>INDEX(allsections[[S]:[Order]],MATCH(PIs[[#This Row],[SSGUID]],allsections[SGUID],0),1)</f>
        <v>FV 33.04 Ongediertebestrijding</v>
      </c>
      <c r="T80" t="str">
        <f>INDEX(allsections[[S]:[Order]],MATCH(PIs[[#This Row],[SSGUID]],allsections[SGUID],0),2)</f>
        <v>-</v>
      </c>
      <c r="U80">
        <f>INDEX(S2PQ_relational[],MATCH(PIs[[#This Row],[GUID]],S2PQ_relational[PIGUID],0),2)</f>
        <v>0</v>
      </c>
      <c r="V80" t="b">
        <v>0</v>
      </c>
      <c r="W80" t="b">
        <v>1</v>
      </c>
    </row>
    <row r="81" spans="1:23" x14ac:dyDescent="0.25">
      <c r="A81" t="s">
        <v>550</v>
      </c>
      <c r="C81" t="s">
        <v>551</v>
      </c>
      <c r="D81" t="s">
        <v>552</v>
      </c>
      <c r="E81" t="s">
        <v>553</v>
      </c>
      <c r="F81" t="s">
        <v>554</v>
      </c>
      <c r="G81" t="s">
        <v>555</v>
      </c>
      <c r="H81" t="s">
        <v>48</v>
      </c>
      <c r="I81" t="str">
        <f>INDEX(Level[Level],MATCH(PIs[[#This Row],[L]],Level[GUID],0),1)</f>
        <v>Major Must</v>
      </c>
      <c r="N81" t="s">
        <v>49</v>
      </c>
      <c r="O81" t="str">
        <f>INDEX(allsections[[S]:[Order]],MATCH(PIs[[#This Row],[SGUID]],allsections[SGUID],0),1)</f>
        <v>FV 32 GEWASBESCHERMINGSMIDDELEN</v>
      </c>
      <c r="P81" t="str">
        <f>INDEX(allsections[[S]:[Order]],MATCH(PIs[[#This Row],[SGUID]],allsections[SGUID],0),2)</f>
        <v>-</v>
      </c>
      <c r="Q81">
        <f>INDEX(allsections[[S]:[Order]],MATCH(PIs[[#This Row],[SGUID]],allsections[SGUID],0),3)</f>
        <v>32</v>
      </c>
      <c r="R81" t="s">
        <v>556</v>
      </c>
      <c r="S81" t="str">
        <f>INDEX(allsections[[S]:[Order]],MATCH(PIs[[#This Row],[SSGUID]],allsections[SGUID],0),1)</f>
        <v>FV 32.04 Lege fusten</v>
      </c>
      <c r="T81" t="str">
        <f>INDEX(allsections[[S]:[Order]],MATCH(PIs[[#This Row],[SSGUID]],allsections[SGUID],0),2)</f>
        <v>-</v>
      </c>
      <c r="U81">
        <f>INDEX(S2PQ_relational[],MATCH(PIs[[#This Row],[GUID]],S2PQ_relational[PIGUID],0),2)</f>
        <v>0</v>
      </c>
      <c r="V81" t="b">
        <v>0</v>
      </c>
      <c r="W81" t="b">
        <v>1</v>
      </c>
    </row>
    <row r="82" spans="1:23" ht="409.5" x14ac:dyDescent="0.25">
      <c r="A82" t="s">
        <v>557</v>
      </c>
      <c r="C82" t="s">
        <v>558</v>
      </c>
      <c r="D82" t="s">
        <v>559</v>
      </c>
      <c r="E82" t="s">
        <v>560</v>
      </c>
      <c r="F82" t="s">
        <v>561</v>
      </c>
      <c r="G82" s="57" t="s">
        <v>562</v>
      </c>
      <c r="H82" t="s">
        <v>57</v>
      </c>
      <c r="I82" t="str">
        <f>INDEX(Level[Level],MATCH(PIs[[#This Row],[L]],Level[GUID],0),1)</f>
        <v>Minor Must</v>
      </c>
      <c r="N82" t="s">
        <v>49</v>
      </c>
      <c r="O82" t="str">
        <f>INDEX(allsections[[S]:[Order]],MATCH(PIs[[#This Row],[SGUID]],allsections[SGUID],0),1)</f>
        <v>FV 32 GEWASBESCHERMINGSMIDDELEN</v>
      </c>
      <c r="P82" t="str">
        <f>INDEX(allsections[[S]:[Order]],MATCH(PIs[[#This Row],[SGUID]],allsections[SGUID],0),2)</f>
        <v>-</v>
      </c>
      <c r="Q82">
        <f>INDEX(allsections[[S]:[Order]],MATCH(PIs[[#This Row],[SGUID]],allsections[SGUID],0),3)</f>
        <v>32</v>
      </c>
      <c r="R82" t="s">
        <v>563</v>
      </c>
      <c r="S82" t="str">
        <f>INDEX(allsections[[S]:[Order]],MATCH(PIs[[#This Row],[SSGUID]],allsections[SGUID],0),1)</f>
        <v>FV 32.08 Toepassing van andere stoffen</v>
      </c>
      <c r="T82" t="str">
        <f>INDEX(allsections[[S]:[Order]],MATCH(PIs[[#This Row],[SSGUID]],allsections[SGUID],0),2)</f>
        <v>-</v>
      </c>
      <c r="U82">
        <f>INDEX(S2PQ_relational[],MATCH(PIs[[#This Row],[GUID]],S2PQ_relational[PIGUID],0),2)</f>
        <v>0</v>
      </c>
      <c r="V82" t="b">
        <v>0</v>
      </c>
      <c r="W82" t="b">
        <v>1</v>
      </c>
    </row>
    <row r="83" spans="1:23" x14ac:dyDescent="0.25">
      <c r="A83" t="s">
        <v>564</v>
      </c>
      <c r="C83" t="s">
        <v>565</v>
      </c>
      <c r="D83" t="s">
        <v>566</v>
      </c>
      <c r="E83" t="s">
        <v>567</v>
      </c>
      <c r="F83" t="s">
        <v>568</v>
      </c>
      <c r="G83" t="s">
        <v>569</v>
      </c>
      <c r="H83" t="s">
        <v>57</v>
      </c>
      <c r="I83" t="str">
        <f>INDEX(Level[Level],MATCH(PIs[[#This Row],[L]],Level[GUID],0),1)</f>
        <v>Minor Must</v>
      </c>
      <c r="N83" t="s">
        <v>49</v>
      </c>
      <c r="O83" t="str">
        <f>INDEX(allsections[[S]:[Order]],MATCH(PIs[[#This Row],[SGUID]],allsections[SGUID],0),1)</f>
        <v>FV 32 GEWASBESCHERMINGSMIDDELEN</v>
      </c>
      <c r="P83" t="str">
        <f>INDEX(allsections[[S]:[Order]],MATCH(PIs[[#This Row],[SGUID]],allsections[SGUID],0),2)</f>
        <v>-</v>
      </c>
      <c r="Q83">
        <f>INDEX(allsections[[S]:[Order]],MATCH(PIs[[#This Row],[SGUID]],allsections[SGUID],0),3)</f>
        <v>32</v>
      </c>
      <c r="R83" t="s">
        <v>556</v>
      </c>
      <c r="S83" t="str">
        <f>INDEX(allsections[[S]:[Order]],MATCH(PIs[[#This Row],[SSGUID]],allsections[SGUID],0),1)</f>
        <v>FV 32.04 Lege fusten</v>
      </c>
      <c r="T83" t="str">
        <f>INDEX(allsections[[S]:[Order]],MATCH(PIs[[#This Row],[SSGUID]],allsections[SGUID],0),2)</f>
        <v>-</v>
      </c>
      <c r="U83">
        <f>INDEX(S2PQ_relational[],MATCH(PIs[[#This Row],[GUID]],S2PQ_relational[PIGUID],0),2)</f>
        <v>0</v>
      </c>
      <c r="V83" t="b">
        <v>0</v>
      </c>
      <c r="W83" t="b">
        <v>1</v>
      </c>
    </row>
    <row r="84" spans="1:23" ht="409.5" x14ac:dyDescent="0.25">
      <c r="A84" t="s">
        <v>570</v>
      </c>
      <c r="C84" t="s">
        <v>571</v>
      </c>
      <c r="D84" t="s">
        <v>572</v>
      </c>
      <c r="E84" t="s">
        <v>573</v>
      </c>
      <c r="F84" t="s">
        <v>574</v>
      </c>
      <c r="G84" s="57" t="s">
        <v>575</v>
      </c>
      <c r="H84" t="s">
        <v>57</v>
      </c>
      <c r="I84" t="str">
        <f>INDEX(Level[Level],MATCH(PIs[[#This Row],[L]],Level[GUID],0),1)</f>
        <v>Minor Must</v>
      </c>
      <c r="N84" t="s">
        <v>49</v>
      </c>
      <c r="O84" t="str">
        <f>INDEX(allsections[[S]:[Order]],MATCH(PIs[[#This Row],[SGUID]],allsections[SGUID],0),1)</f>
        <v>FV 32 GEWASBESCHERMINGSMIDDELEN</v>
      </c>
      <c r="P84" t="str">
        <f>INDEX(allsections[[S]:[Order]],MATCH(PIs[[#This Row],[SGUID]],allsections[SGUID],0),2)</f>
        <v>-</v>
      </c>
      <c r="Q84">
        <f>INDEX(allsections[[S]:[Order]],MATCH(PIs[[#This Row],[SGUID]],allsections[SGUID],0),3)</f>
        <v>32</v>
      </c>
      <c r="R84" t="s">
        <v>541</v>
      </c>
      <c r="S84" t="str">
        <f>INDEX(allsections[[S]:[Order]],MATCH(PIs[[#This Row],[SSGUID]],allsections[SGUID],0),1)</f>
        <v>FV 32.09 Opslag van gewasbeschermingsmiddelen en producten voor naoogstbehandeling</v>
      </c>
      <c r="T84" t="str">
        <f>INDEX(allsections[[S]:[Order]],MATCH(PIs[[#This Row],[SSGUID]],allsections[SGUID],0),2)</f>
        <v>-</v>
      </c>
      <c r="U84">
        <f>INDEX(S2PQ_relational[],MATCH(PIs[[#This Row],[GUID]],S2PQ_relational[PIGUID],0),2)</f>
        <v>0</v>
      </c>
      <c r="V84" t="b">
        <v>0</v>
      </c>
      <c r="W84" t="b">
        <v>1</v>
      </c>
    </row>
    <row r="85" spans="1:23" ht="409.5" x14ac:dyDescent="0.25">
      <c r="A85" t="s">
        <v>576</v>
      </c>
      <c r="C85" t="s">
        <v>577</v>
      </c>
      <c r="D85" t="s">
        <v>578</v>
      </c>
      <c r="E85" t="s">
        <v>579</v>
      </c>
      <c r="F85" t="s">
        <v>580</v>
      </c>
      <c r="G85" s="57" t="s">
        <v>581</v>
      </c>
      <c r="H85" t="s">
        <v>57</v>
      </c>
      <c r="I85" t="str">
        <f>INDEX(Level[Level],MATCH(PIs[[#This Row],[L]],Level[GUID],0),1)</f>
        <v>Minor Must</v>
      </c>
      <c r="N85" t="s">
        <v>49</v>
      </c>
      <c r="O85" t="str">
        <f>INDEX(allsections[[S]:[Order]],MATCH(PIs[[#This Row],[SGUID]],allsections[SGUID],0),1)</f>
        <v>FV 32 GEWASBESCHERMINGSMIDDELEN</v>
      </c>
      <c r="P85" t="str">
        <f>INDEX(allsections[[S]:[Order]],MATCH(PIs[[#This Row],[SGUID]],allsections[SGUID],0),2)</f>
        <v>-</v>
      </c>
      <c r="Q85">
        <f>INDEX(allsections[[S]:[Order]],MATCH(PIs[[#This Row],[SGUID]],allsections[SGUID],0),3)</f>
        <v>32</v>
      </c>
      <c r="R85" t="s">
        <v>582</v>
      </c>
      <c r="S85" t="str">
        <f>INDEX(allsections[[S]:[Order]],MATCH(PIs[[#This Row],[SSGUID]],allsections[SGUID],0),1)</f>
        <v>FV 32.06 Afvoer van overschot van spuitvloeistof</v>
      </c>
      <c r="T85" t="str">
        <f>INDEX(allsections[[S]:[Order]],MATCH(PIs[[#This Row],[SSGUID]],allsections[SGUID],0),2)</f>
        <v>-</v>
      </c>
      <c r="U85">
        <f>INDEX(S2PQ_relational[],MATCH(PIs[[#This Row],[GUID]],S2PQ_relational[PIGUID],0),2)</f>
        <v>0</v>
      </c>
      <c r="V85" t="b">
        <v>0</v>
      </c>
      <c r="W85" t="b">
        <v>1</v>
      </c>
    </row>
    <row r="86" spans="1:23" x14ac:dyDescent="0.25">
      <c r="A86" t="s">
        <v>583</v>
      </c>
      <c r="C86" t="s">
        <v>584</v>
      </c>
      <c r="D86" t="s">
        <v>585</v>
      </c>
      <c r="E86" t="s">
        <v>586</v>
      </c>
      <c r="F86" t="s">
        <v>587</v>
      </c>
      <c r="G86" t="s">
        <v>588</v>
      </c>
      <c r="H86" t="s">
        <v>57</v>
      </c>
      <c r="I86" t="str">
        <f>INDEX(Level[Level],MATCH(PIs[[#This Row],[L]],Level[GUID],0),1)</f>
        <v>Minor Must</v>
      </c>
      <c r="N86" t="s">
        <v>49</v>
      </c>
      <c r="O86" t="str">
        <f>INDEX(allsections[[S]:[Order]],MATCH(PIs[[#This Row],[SGUID]],allsections[SGUID],0),1)</f>
        <v>FV 32 GEWASBESCHERMINGSMIDDELEN</v>
      </c>
      <c r="P86" t="str">
        <f>INDEX(allsections[[S]:[Order]],MATCH(PIs[[#This Row],[SGUID]],allsections[SGUID],0),2)</f>
        <v>-</v>
      </c>
      <c r="Q86">
        <f>INDEX(allsections[[S]:[Order]],MATCH(PIs[[#This Row],[SGUID]],allsections[SGUID],0),3)</f>
        <v>32</v>
      </c>
      <c r="R86" t="s">
        <v>50</v>
      </c>
      <c r="S86" t="str">
        <f>INDEX(allsections[[S]:[Order]],MATCH(PIs[[#This Row],[SSGUID]],allsections[SGUID],0),1)</f>
        <v>FV 32.10 Mengen en verwerken</v>
      </c>
      <c r="T86" t="str">
        <f>INDEX(allsections[[S]:[Order]],MATCH(PIs[[#This Row],[SSGUID]],allsections[SGUID],0),2)</f>
        <v>-</v>
      </c>
      <c r="U86">
        <f>INDEX(S2PQ_relational[],MATCH(PIs[[#This Row],[GUID]],S2PQ_relational[PIGUID],0),2)</f>
        <v>0</v>
      </c>
      <c r="V86" t="b">
        <v>0</v>
      </c>
      <c r="W86" t="b">
        <v>1</v>
      </c>
    </row>
    <row r="87" spans="1:23" x14ac:dyDescent="0.25">
      <c r="A87" t="s">
        <v>589</v>
      </c>
      <c r="C87" t="s">
        <v>590</v>
      </c>
      <c r="D87" t="s">
        <v>591</v>
      </c>
      <c r="E87" t="s">
        <v>592</v>
      </c>
      <c r="F87" t="s">
        <v>593</v>
      </c>
      <c r="G87" t="s">
        <v>594</v>
      </c>
      <c r="H87" t="s">
        <v>57</v>
      </c>
      <c r="I87" t="str">
        <f>INDEX(Level[Level],MATCH(PIs[[#This Row],[L]],Level[GUID],0),1)</f>
        <v>Minor Must</v>
      </c>
      <c r="N87" t="s">
        <v>49</v>
      </c>
      <c r="O87" t="str">
        <f>INDEX(allsections[[S]:[Order]],MATCH(PIs[[#This Row],[SGUID]],allsections[SGUID],0),1)</f>
        <v>FV 32 GEWASBESCHERMINGSMIDDELEN</v>
      </c>
      <c r="P87" t="str">
        <f>INDEX(allsections[[S]:[Order]],MATCH(PIs[[#This Row],[SGUID]],allsections[SGUID],0),2)</f>
        <v>-</v>
      </c>
      <c r="Q87">
        <f>INDEX(allsections[[S]:[Order]],MATCH(PIs[[#This Row],[SGUID]],allsections[SGUID],0),3)</f>
        <v>32</v>
      </c>
      <c r="R87" t="s">
        <v>50</v>
      </c>
      <c r="S87" t="str">
        <f>INDEX(allsections[[S]:[Order]],MATCH(PIs[[#This Row],[SSGUID]],allsections[SGUID],0),1)</f>
        <v>FV 32.10 Mengen en verwerken</v>
      </c>
      <c r="T87" t="str">
        <f>INDEX(allsections[[S]:[Order]],MATCH(PIs[[#This Row],[SSGUID]],allsections[SGUID],0),2)</f>
        <v>-</v>
      </c>
      <c r="U87">
        <f>INDEX(S2PQ_relational[],MATCH(PIs[[#This Row],[GUID]],S2PQ_relational[PIGUID],0),2)</f>
        <v>0</v>
      </c>
      <c r="V87" t="b">
        <v>0</v>
      </c>
      <c r="W87" t="b">
        <v>1</v>
      </c>
    </row>
    <row r="88" spans="1:23" x14ac:dyDescent="0.25">
      <c r="A88" t="s">
        <v>595</v>
      </c>
      <c r="C88" t="s">
        <v>596</v>
      </c>
      <c r="D88" t="s">
        <v>597</v>
      </c>
      <c r="E88" t="s">
        <v>598</v>
      </c>
      <c r="F88" t="s">
        <v>599</v>
      </c>
      <c r="G88" t="s">
        <v>600</v>
      </c>
      <c r="H88" t="s">
        <v>57</v>
      </c>
      <c r="I88" t="str">
        <f>INDEX(Level[Level],MATCH(PIs[[#This Row],[L]],Level[GUID],0),1)</f>
        <v>Minor Must</v>
      </c>
      <c r="N88" t="s">
        <v>49</v>
      </c>
      <c r="O88" t="str">
        <f>INDEX(allsections[[S]:[Order]],MATCH(PIs[[#This Row],[SGUID]],allsections[SGUID],0),1)</f>
        <v>FV 32 GEWASBESCHERMINGSMIDDELEN</v>
      </c>
      <c r="P88" t="str">
        <f>INDEX(allsections[[S]:[Order]],MATCH(PIs[[#This Row],[SGUID]],allsections[SGUID],0),2)</f>
        <v>-</v>
      </c>
      <c r="Q88">
        <f>INDEX(allsections[[S]:[Order]],MATCH(PIs[[#This Row],[SGUID]],allsections[SGUID],0),3)</f>
        <v>32</v>
      </c>
      <c r="R88" t="s">
        <v>541</v>
      </c>
      <c r="S88" t="str">
        <f>INDEX(allsections[[S]:[Order]],MATCH(PIs[[#This Row],[SSGUID]],allsections[SGUID],0),1)</f>
        <v>FV 32.09 Opslag van gewasbeschermingsmiddelen en producten voor naoogstbehandeling</v>
      </c>
      <c r="T88" t="str">
        <f>INDEX(allsections[[S]:[Order]],MATCH(PIs[[#This Row],[SSGUID]],allsections[SGUID],0),2)</f>
        <v>-</v>
      </c>
      <c r="U88">
        <f>INDEX(S2PQ_relational[],MATCH(PIs[[#This Row],[GUID]],S2PQ_relational[PIGUID],0),2)</f>
        <v>0</v>
      </c>
      <c r="V88" t="b">
        <v>0</v>
      </c>
      <c r="W88" t="b">
        <v>1</v>
      </c>
    </row>
    <row r="89" spans="1:23" x14ac:dyDescent="0.25">
      <c r="A89" t="s">
        <v>601</v>
      </c>
      <c r="C89" t="s">
        <v>602</v>
      </c>
      <c r="D89" t="s">
        <v>603</v>
      </c>
      <c r="E89" t="s">
        <v>604</v>
      </c>
      <c r="F89" t="s">
        <v>605</v>
      </c>
      <c r="G89" t="s">
        <v>606</v>
      </c>
      <c r="H89" t="s">
        <v>57</v>
      </c>
      <c r="I89" t="str">
        <f>INDEX(Level[Level],MATCH(PIs[[#This Row],[L]],Level[GUID],0),1)</f>
        <v>Minor Must</v>
      </c>
      <c r="N89" t="s">
        <v>49</v>
      </c>
      <c r="O89" t="str">
        <f>INDEX(allsections[[S]:[Order]],MATCH(PIs[[#This Row],[SGUID]],allsections[SGUID],0),1)</f>
        <v>FV 32 GEWASBESCHERMINGSMIDDELEN</v>
      </c>
      <c r="P89" t="str">
        <f>INDEX(allsections[[S]:[Order]],MATCH(PIs[[#This Row],[SGUID]],allsections[SGUID],0),2)</f>
        <v>-</v>
      </c>
      <c r="Q89">
        <f>INDEX(allsections[[S]:[Order]],MATCH(PIs[[#This Row],[SGUID]],allsections[SGUID],0),3)</f>
        <v>32</v>
      </c>
      <c r="R89" t="s">
        <v>607</v>
      </c>
      <c r="S89" t="str">
        <f>INDEX(allsections[[S]:[Order]],MATCH(PIs[[#This Row],[SSGUID]],allsections[SGUID],0),1)</f>
        <v>FV 32.05 Verouderde gewasbeschermingsmiddelen</v>
      </c>
      <c r="T89" t="str">
        <f>INDEX(allsections[[S]:[Order]],MATCH(PIs[[#This Row],[SSGUID]],allsections[SGUID],0),2)</f>
        <v>-</v>
      </c>
      <c r="U89">
        <f>INDEX(S2PQ_relational[],MATCH(PIs[[#This Row],[GUID]],S2PQ_relational[PIGUID],0),2)</f>
        <v>0</v>
      </c>
      <c r="V89" t="b">
        <v>0</v>
      </c>
      <c r="W89" t="b">
        <v>1</v>
      </c>
    </row>
    <row r="90" spans="1:23" x14ac:dyDescent="0.25">
      <c r="A90" t="s">
        <v>608</v>
      </c>
      <c r="C90" t="s">
        <v>609</v>
      </c>
      <c r="D90" t="s">
        <v>610</v>
      </c>
      <c r="E90" t="s">
        <v>611</v>
      </c>
      <c r="F90" t="s">
        <v>612</v>
      </c>
      <c r="G90" t="s">
        <v>613</v>
      </c>
      <c r="H90" t="s">
        <v>57</v>
      </c>
      <c r="I90" t="str">
        <f>INDEX(Level[Level],MATCH(PIs[[#This Row],[L]],Level[GUID],0),1)</f>
        <v>Minor Must</v>
      </c>
      <c r="N90" t="s">
        <v>49</v>
      </c>
      <c r="O90" t="str">
        <f>INDEX(allsections[[S]:[Order]],MATCH(PIs[[#This Row],[SGUID]],allsections[SGUID],0),1)</f>
        <v>FV 32 GEWASBESCHERMINGSMIDDELEN</v>
      </c>
      <c r="P90" t="str">
        <f>INDEX(allsections[[S]:[Order]],MATCH(PIs[[#This Row],[SGUID]],allsections[SGUID],0),2)</f>
        <v>-</v>
      </c>
      <c r="Q90">
        <f>INDEX(allsections[[S]:[Order]],MATCH(PIs[[#This Row],[SGUID]],allsections[SGUID],0),3)</f>
        <v>32</v>
      </c>
      <c r="R90" t="s">
        <v>556</v>
      </c>
      <c r="S90" t="str">
        <f>INDEX(allsections[[S]:[Order]],MATCH(PIs[[#This Row],[SSGUID]],allsections[SGUID],0),1)</f>
        <v>FV 32.04 Lege fusten</v>
      </c>
      <c r="T90" t="str">
        <f>INDEX(allsections[[S]:[Order]],MATCH(PIs[[#This Row],[SSGUID]],allsections[SGUID],0),2)</f>
        <v>-</v>
      </c>
      <c r="U90">
        <f>INDEX(S2PQ_relational[],MATCH(PIs[[#This Row],[GUID]],S2PQ_relational[PIGUID],0),2)</f>
        <v>0</v>
      </c>
      <c r="V90" t="b">
        <v>0</v>
      </c>
      <c r="W90" t="b">
        <v>1</v>
      </c>
    </row>
    <row r="91" spans="1:23" x14ac:dyDescent="0.25">
      <c r="A91" t="s">
        <v>614</v>
      </c>
      <c r="C91" t="s">
        <v>615</v>
      </c>
      <c r="D91" t="s">
        <v>616</v>
      </c>
      <c r="E91" t="s">
        <v>617</v>
      </c>
      <c r="F91" t="s">
        <v>618</v>
      </c>
      <c r="G91" t="s">
        <v>619</v>
      </c>
      <c r="H91" t="s">
        <v>57</v>
      </c>
      <c r="I91" t="str">
        <f>INDEX(Level[Level],MATCH(PIs[[#This Row],[L]],Level[GUID],0),1)</f>
        <v>Minor Must</v>
      </c>
      <c r="N91" t="s">
        <v>49</v>
      </c>
      <c r="O91" t="str">
        <f>INDEX(allsections[[S]:[Order]],MATCH(PIs[[#This Row],[SGUID]],allsections[SGUID],0),1)</f>
        <v>FV 32 GEWASBESCHERMINGSMIDDELEN</v>
      </c>
      <c r="P91" t="str">
        <f>INDEX(allsections[[S]:[Order]],MATCH(PIs[[#This Row],[SGUID]],allsections[SGUID],0),2)</f>
        <v>-</v>
      </c>
      <c r="Q91">
        <f>INDEX(allsections[[S]:[Order]],MATCH(PIs[[#This Row],[SGUID]],allsections[SGUID],0),3)</f>
        <v>32</v>
      </c>
      <c r="R91" t="s">
        <v>556</v>
      </c>
      <c r="S91" t="str">
        <f>INDEX(allsections[[S]:[Order]],MATCH(PIs[[#This Row],[SSGUID]],allsections[SGUID],0),1)</f>
        <v>FV 32.04 Lege fusten</v>
      </c>
      <c r="T91" t="str">
        <f>INDEX(allsections[[S]:[Order]],MATCH(PIs[[#This Row],[SSGUID]],allsections[SGUID],0),2)</f>
        <v>-</v>
      </c>
      <c r="U91">
        <f>INDEX(S2PQ_relational[],MATCH(PIs[[#This Row],[GUID]],S2PQ_relational[PIGUID],0),2)</f>
        <v>0</v>
      </c>
      <c r="V91" t="b">
        <v>0</v>
      </c>
      <c r="W91" t="b">
        <v>1</v>
      </c>
    </row>
    <row r="92" spans="1:23" x14ac:dyDescent="0.25">
      <c r="A92" t="s">
        <v>620</v>
      </c>
      <c r="C92" t="s">
        <v>621</v>
      </c>
      <c r="D92" t="s">
        <v>622</v>
      </c>
      <c r="E92" t="s">
        <v>623</v>
      </c>
      <c r="F92" t="s">
        <v>624</v>
      </c>
      <c r="G92" t="s">
        <v>625</v>
      </c>
      <c r="H92" t="s">
        <v>57</v>
      </c>
      <c r="I92" t="str">
        <f>INDEX(Level[Level],MATCH(PIs[[#This Row],[L]],Level[GUID],0),1)</f>
        <v>Minor Must</v>
      </c>
      <c r="N92" t="s">
        <v>49</v>
      </c>
      <c r="O92" t="str">
        <f>INDEX(allsections[[S]:[Order]],MATCH(PIs[[#This Row],[SGUID]],allsections[SGUID],0),1)</f>
        <v>FV 32 GEWASBESCHERMINGSMIDDELEN</v>
      </c>
      <c r="P92" t="str">
        <f>INDEX(allsections[[S]:[Order]],MATCH(PIs[[#This Row],[SGUID]],allsections[SGUID],0),2)</f>
        <v>-</v>
      </c>
      <c r="Q92">
        <f>INDEX(allsections[[S]:[Order]],MATCH(PIs[[#This Row],[SGUID]],allsections[SGUID],0),3)</f>
        <v>32</v>
      </c>
      <c r="R92" t="s">
        <v>50</v>
      </c>
      <c r="S92" t="str">
        <f>INDEX(allsections[[S]:[Order]],MATCH(PIs[[#This Row],[SSGUID]],allsections[SGUID],0),1)</f>
        <v>FV 32.10 Mengen en verwerken</v>
      </c>
      <c r="T92" t="str">
        <f>INDEX(allsections[[S]:[Order]],MATCH(PIs[[#This Row],[SSGUID]],allsections[SGUID],0),2)</f>
        <v>-</v>
      </c>
      <c r="U92">
        <f>INDEX(S2PQ_relational[],MATCH(PIs[[#This Row],[GUID]],S2PQ_relational[PIGUID],0),2)</f>
        <v>0</v>
      </c>
      <c r="V92" t="b">
        <v>0</v>
      </c>
      <c r="W92" t="b">
        <v>1</v>
      </c>
    </row>
    <row r="93" spans="1:23" x14ac:dyDescent="0.25">
      <c r="A93" t="s">
        <v>626</v>
      </c>
      <c r="C93" t="s">
        <v>627</v>
      </c>
      <c r="D93" t="s">
        <v>628</v>
      </c>
      <c r="E93" t="s">
        <v>629</v>
      </c>
      <c r="F93" t="s">
        <v>630</v>
      </c>
      <c r="G93" t="s">
        <v>631</v>
      </c>
      <c r="H93" t="s">
        <v>48</v>
      </c>
      <c r="I93" t="str">
        <f>INDEX(Level[Level],MATCH(PIs[[#This Row],[L]],Level[GUID],0),1)</f>
        <v>Major Must</v>
      </c>
      <c r="N93" t="s">
        <v>49</v>
      </c>
      <c r="O93" t="str">
        <f>INDEX(allsections[[S]:[Order]],MATCH(PIs[[#This Row],[SGUID]],allsections[SGUID],0),1)</f>
        <v>FV 32 GEWASBESCHERMINGSMIDDELEN</v>
      </c>
      <c r="P93" t="str">
        <f>INDEX(allsections[[S]:[Order]],MATCH(PIs[[#This Row],[SGUID]],allsections[SGUID],0),2)</f>
        <v>-</v>
      </c>
      <c r="Q93">
        <f>INDEX(allsections[[S]:[Order]],MATCH(PIs[[#This Row],[SGUID]],allsections[SGUID],0),3)</f>
        <v>32</v>
      </c>
      <c r="R93" t="s">
        <v>556</v>
      </c>
      <c r="S93" t="str">
        <f>INDEX(allsections[[S]:[Order]],MATCH(PIs[[#This Row],[SSGUID]],allsections[SGUID],0),1)</f>
        <v>FV 32.04 Lege fusten</v>
      </c>
      <c r="T93" t="str">
        <f>INDEX(allsections[[S]:[Order]],MATCH(PIs[[#This Row],[SSGUID]],allsections[SGUID],0),2)</f>
        <v>-</v>
      </c>
      <c r="U93">
        <f>INDEX(S2PQ_relational[],MATCH(PIs[[#This Row],[GUID]],S2PQ_relational[PIGUID],0),2)</f>
        <v>0</v>
      </c>
      <c r="V93" t="b">
        <v>0</v>
      </c>
      <c r="W93" t="b">
        <v>1</v>
      </c>
    </row>
    <row r="94" spans="1:23" ht="409.5" x14ac:dyDescent="0.25">
      <c r="A94" t="s">
        <v>632</v>
      </c>
      <c r="C94" t="s">
        <v>633</v>
      </c>
      <c r="D94" t="s">
        <v>634</v>
      </c>
      <c r="E94" t="s">
        <v>635</v>
      </c>
      <c r="F94" t="s">
        <v>636</v>
      </c>
      <c r="G94" s="57" t="s">
        <v>637</v>
      </c>
      <c r="H94" t="s">
        <v>48</v>
      </c>
      <c r="I94" t="str">
        <f>INDEX(Level[Level],MATCH(PIs[[#This Row],[L]],Level[GUID],0),1)</f>
        <v>Major Must</v>
      </c>
      <c r="N94" t="s">
        <v>49</v>
      </c>
      <c r="O94" t="str">
        <f>INDEX(allsections[[S]:[Order]],MATCH(PIs[[#This Row],[SGUID]],allsections[SGUID],0),1)</f>
        <v>FV 32 GEWASBESCHERMINGSMIDDELEN</v>
      </c>
      <c r="P94" t="str">
        <f>INDEX(allsections[[S]:[Order]],MATCH(PIs[[#This Row],[SGUID]],allsections[SGUID],0),2)</f>
        <v>-</v>
      </c>
      <c r="Q94">
        <f>INDEX(allsections[[S]:[Order]],MATCH(PIs[[#This Row],[SGUID]],allsections[SGUID],0),3)</f>
        <v>32</v>
      </c>
      <c r="R94" t="s">
        <v>556</v>
      </c>
      <c r="S94" t="str">
        <f>INDEX(allsections[[S]:[Order]],MATCH(PIs[[#This Row],[SSGUID]],allsections[SGUID],0),1)</f>
        <v>FV 32.04 Lege fusten</v>
      </c>
      <c r="T94" t="str">
        <f>INDEX(allsections[[S]:[Order]],MATCH(PIs[[#This Row],[SSGUID]],allsections[SGUID],0),2)</f>
        <v>-</v>
      </c>
      <c r="U94">
        <f>INDEX(S2PQ_relational[],MATCH(PIs[[#This Row],[GUID]],S2PQ_relational[PIGUID],0),2)</f>
        <v>0</v>
      </c>
      <c r="V94" t="b">
        <v>0</v>
      </c>
      <c r="W94" t="b">
        <v>1</v>
      </c>
    </row>
    <row r="95" spans="1:23" x14ac:dyDescent="0.25">
      <c r="A95" t="s">
        <v>638</v>
      </c>
      <c r="C95" t="s">
        <v>639</v>
      </c>
      <c r="D95" t="s">
        <v>640</v>
      </c>
      <c r="E95" t="s">
        <v>641</v>
      </c>
      <c r="F95" t="s">
        <v>642</v>
      </c>
      <c r="G95" t="s">
        <v>643</v>
      </c>
      <c r="H95" t="s">
        <v>57</v>
      </c>
      <c r="I95" t="str">
        <f>INDEX(Level[Level],MATCH(PIs[[#This Row],[L]],Level[GUID],0),1)</f>
        <v>Minor Must</v>
      </c>
      <c r="N95" t="s">
        <v>49</v>
      </c>
      <c r="O95" t="str">
        <f>INDEX(allsections[[S]:[Order]],MATCH(PIs[[#This Row],[SGUID]],allsections[SGUID],0),1)</f>
        <v>FV 32 GEWASBESCHERMINGSMIDDELEN</v>
      </c>
      <c r="P95" t="str">
        <f>INDEX(allsections[[S]:[Order]],MATCH(PIs[[#This Row],[SGUID]],allsections[SGUID],0),2)</f>
        <v>-</v>
      </c>
      <c r="Q95">
        <f>INDEX(allsections[[S]:[Order]],MATCH(PIs[[#This Row],[SGUID]],allsections[SGUID],0),3)</f>
        <v>32</v>
      </c>
      <c r="R95" t="s">
        <v>541</v>
      </c>
      <c r="S95" t="str">
        <f>INDEX(allsections[[S]:[Order]],MATCH(PIs[[#This Row],[SSGUID]],allsections[SGUID],0),1)</f>
        <v>FV 32.09 Opslag van gewasbeschermingsmiddelen en producten voor naoogstbehandeling</v>
      </c>
      <c r="T95" t="str">
        <f>INDEX(allsections[[S]:[Order]],MATCH(PIs[[#This Row],[SSGUID]],allsections[SGUID],0),2)</f>
        <v>-</v>
      </c>
      <c r="U95">
        <f>INDEX(S2PQ_relational[],MATCH(PIs[[#This Row],[GUID]],S2PQ_relational[PIGUID],0),2)</f>
        <v>0</v>
      </c>
      <c r="V95" t="b">
        <v>0</v>
      </c>
      <c r="W95" t="b">
        <v>1</v>
      </c>
    </row>
    <row r="96" spans="1:23" x14ac:dyDescent="0.25">
      <c r="A96" t="s">
        <v>644</v>
      </c>
      <c r="C96" t="s">
        <v>645</v>
      </c>
      <c r="D96" t="s">
        <v>646</v>
      </c>
      <c r="E96" t="s">
        <v>647</v>
      </c>
      <c r="F96" t="s">
        <v>648</v>
      </c>
      <c r="G96" t="s">
        <v>649</v>
      </c>
      <c r="H96" t="s">
        <v>57</v>
      </c>
      <c r="I96" t="str">
        <f>INDEX(Level[Level],MATCH(PIs[[#This Row],[L]],Level[GUID],0),1)</f>
        <v>Minor Must</v>
      </c>
      <c r="N96" t="s">
        <v>49</v>
      </c>
      <c r="O96" t="str">
        <f>INDEX(allsections[[S]:[Order]],MATCH(PIs[[#This Row],[SGUID]],allsections[SGUID],0),1)</f>
        <v>FV 32 GEWASBESCHERMINGSMIDDELEN</v>
      </c>
      <c r="P96" t="str">
        <f>INDEX(allsections[[S]:[Order]],MATCH(PIs[[#This Row],[SGUID]],allsections[SGUID],0),2)</f>
        <v>-</v>
      </c>
      <c r="Q96">
        <f>INDEX(allsections[[S]:[Order]],MATCH(PIs[[#This Row],[SGUID]],allsections[SGUID],0),3)</f>
        <v>32</v>
      </c>
      <c r="R96" t="s">
        <v>50</v>
      </c>
      <c r="S96" t="str">
        <f>INDEX(allsections[[S]:[Order]],MATCH(PIs[[#This Row],[SSGUID]],allsections[SGUID],0),1)</f>
        <v>FV 32.10 Mengen en verwerken</v>
      </c>
      <c r="T96" t="str">
        <f>INDEX(allsections[[S]:[Order]],MATCH(PIs[[#This Row],[SSGUID]],allsections[SGUID],0),2)</f>
        <v>-</v>
      </c>
      <c r="U96">
        <f>INDEX(S2PQ_relational[],MATCH(PIs[[#This Row],[GUID]],S2PQ_relational[PIGUID],0),2)</f>
        <v>0</v>
      </c>
      <c r="V96" t="b">
        <v>0</v>
      </c>
      <c r="W96" t="b">
        <v>1</v>
      </c>
    </row>
    <row r="97" spans="1:23" ht="409.5" x14ac:dyDescent="0.25">
      <c r="A97" t="s">
        <v>650</v>
      </c>
      <c r="C97" t="s">
        <v>651</v>
      </c>
      <c r="D97" t="s">
        <v>652</v>
      </c>
      <c r="E97" t="s">
        <v>653</v>
      </c>
      <c r="F97" t="s">
        <v>654</v>
      </c>
      <c r="G97" s="57" t="s">
        <v>655</v>
      </c>
      <c r="H97" t="s">
        <v>48</v>
      </c>
      <c r="I97" t="str">
        <f>INDEX(Level[Level],MATCH(PIs[[#This Row],[L]],Level[GUID],0),1)</f>
        <v>Major Must</v>
      </c>
      <c r="N97" t="s">
        <v>49</v>
      </c>
      <c r="O97" t="str">
        <f>INDEX(allsections[[S]:[Order]],MATCH(PIs[[#This Row],[SGUID]],allsections[SGUID],0),1)</f>
        <v>FV 32 GEWASBESCHERMINGSMIDDELEN</v>
      </c>
      <c r="P97" t="str">
        <f>INDEX(allsections[[S]:[Order]],MATCH(PIs[[#This Row],[SGUID]],allsections[SGUID],0),2)</f>
        <v>-</v>
      </c>
      <c r="Q97">
        <f>INDEX(allsections[[S]:[Order]],MATCH(PIs[[#This Row],[SGUID]],allsections[SGUID],0),3)</f>
        <v>32</v>
      </c>
      <c r="R97" t="s">
        <v>656</v>
      </c>
      <c r="S97" t="str">
        <f>INDEX(allsections[[S]:[Order]],MATCH(PIs[[#This Row],[SSGUID]],allsections[SGUID],0),1)</f>
        <v>FV 32.11 Facturen en aankoopbewijzen</v>
      </c>
      <c r="T97" t="str">
        <f>INDEX(allsections[[S]:[Order]],MATCH(PIs[[#This Row],[SSGUID]],allsections[SGUID],0),2)</f>
        <v>-</v>
      </c>
      <c r="U97">
        <f>INDEX(S2PQ_relational[],MATCH(PIs[[#This Row],[GUID]],S2PQ_relational[PIGUID],0),2)</f>
        <v>0</v>
      </c>
      <c r="V97" t="b">
        <v>0</v>
      </c>
      <c r="W97" t="b">
        <v>1</v>
      </c>
    </row>
    <row r="98" spans="1:23" x14ac:dyDescent="0.25">
      <c r="A98" t="s">
        <v>657</v>
      </c>
      <c r="C98" t="s">
        <v>658</v>
      </c>
      <c r="D98" t="s">
        <v>659</v>
      </c>
      <c r="E98" t="s">
        <v>660</v>
      </c>
      <c r="F98" t="s">
        <v>661</v>
      </c>
      <c r="G98" t="s">
        <v>662</v>
      </c>
      <c r="H98" t="s">
        <v>57</v>
      </c>
      <c r="I98" t="str">
        <f>INDEX(Level[Level],MATCH(PIs[[#This Row],[L]],Level[GUID],0),1)</f>
        <v>Minor Must</v>
      </c>
      <c r="N98" t="s">
        <v>118</v>
      </c>
      <c r="O98" t="str">
        <f>INDEX(allsections[[S]:[Order]],MATCH(PIs[[#This Row],[SGUID]],allsections[SGUID],0),1)</f>
        <v>FV 27 GENETISCH GEMODIFICEERDE ORGANISMEN</v>
      </c>
      <c r="P98" t="str">
        <f>INDEX(allsections[[S]:[Order]],MATCH(PIs[[#This Row],[SGUID]],allsections[SGUID],0),2)</f>
        <v>-</v>
      </c>
      <c r="Q98">
        <f>INDEX(allsections[[S]:[Order]],MATCH(PIs[[#This Row],[SGUID]],allsections[SGUID],0),3)</f>
        <v>27</v>
      </c>
      <c r="R98" t="s">
        <v>119</v>
      </c>
      <c r="S98" t="str">
        <f>INDEX(allsections[[S]:[Order]],MATCH(PIs[[#This Row],[SSGUID]],allsections[SGUID],0),1)</f>
        <v>-</v>
      </c>
      <c r="T98" t="str">
        <f>INDEX(allsections[[S]:[Order]],MATCH(PIs[[#This Row],[SSGUID]],allsections[SGUID],0),2)</f>
        <v>-</v>
      </c>
      <c r="U98">
        <f>INDEX(S2PQ_relational[],MATCH(PIs[[#This Row],[GUID]],S2PQ_relational[PIGUID],0),2)</f>
        <v>0</v>
      </c>
      <c r="V98" t="b">
        <v>0</v>
      </c>
      <c r="W98" t="b">
        <v>1</v>
      </c>
    </row>
    <row r="99" spans="1:23" ht="409.5" x14ac:dyDescent="0.25">
      <c r="A99" t="s">
        <v>663</v>
      </c>
      <c r="C99" t="s">
        <v>664</v>
      </c>
      <c r="D99" t="s">
        <v>665</v>
      </c>
      <c r="E99" t="s">
        <v>666</v>
      </c>
      <c r="F99" t="s">
        <v>667</v>
      </c>
      <c r="G99" s="57" t="s">
        <v>668</v>
      </c>
      <c r="H99" t="s">
        <v>48</v>
      </c>
      <c r="I99" t="str">
        <f>INDEX(Level[Level],MATCH(PIs[[#This Row],[L]],Level[GUID],0),1)</f>
        <v>Major Must</v>
      </c>
      <c r="N99" t="s">
        <v>58</v>
      </c>
      <c r="O99" t="str">
        <f>INDEX(allsections[[S]:[Order]],MATCH(PIs[[#This Row],[SGUID]],allsections[SGUID],0),1)</f>
        <v>FV 30 WATERBEHEER</v>
      </c>
      <c r="P99" t="str">
        <f>INDEX(allsections[[S]:[Order]],MATCH(PIs[[#This Row],[SGUID]],allsections[SGUID],0),2)</f>
        <v>-</v>
      </c>
      <c r="Q99">
        <f>INDEX(allsections[[S]:[Order]],MATCH(PIs[[#This Row],[SGUID]],allsections[SGUID],0),3)</f>
        <v>30</v>
      </c>
      <c r="R99" t="s">
        <v>669</v>
      </c>
      <c r="S99" t="str">
        <f>INDEX(allsections[[S]:[Order]],MATCH(PIs[[#This Row],[SSGUID]],allsections[SGUID],0),1)</f>
        <v>FV 30.05 Waterkwaliteit</v>
      </c>
      <c r="T99" t="str">
        <f>INDEX(allsections[[S]:[Order]],MATCH(PIs[[#This Row],[SSGUID]],allsections[SGUID],0),2)</f>
        <v>-</v>
      </c>
      <c r="U99">
        <f>INDEX(S2PQ_relational[],MATCH(PIs[[#This Row],[GUID]],S2PQ_relational[PIGUID],0),2)</f>
        <v>0</v>
      </c>
      <c r="V99" t="b">
        <v>0</v>
      </c>
      <c r="W99" t="b">
        <v>1</v>
      </c>
    </row>
    <row r="100" spans="1:23" ht="409.5" x14ac:dyDescent="0.25">
      <c r="A100" t="s">
        <v>670</v>
      </c>
      <c r="C100" t="s">
        <v>671</v>
      </c>
      <c r="D100" t="s">
        <v>672</v>
      </c>
      <c r="E100" t="s">
        <v>673</v>
      </c>
      <c r="F100" t="s">
        <v>674</v>
      </c>
      <c r="G100" s="57" t="s">
        <v>675</v>
      </c>
      <c r="H100" t="s">
        <v>48</v>
      </c>
      <c r="I100" t="str">
        <f>INDEX(Level[Level],MATCH(PIs[[#This Row],[L]],Level[GUID],0),1)</f>
        <v>Major Must</v>
      </c>
      <c r="N100" t="s">
        <v>58</v>
      </c>
      <c r="O100" t="str">
        <f>INDEX(allsections[[S]:[Order]],MATCH(PIs[[#This Row],[SGUID]],allsections[SGUID],0),1)</f>
        <v>FV 30 WATERBEHEER</v>
      </c>
      <c r="P100" t="str">
        <f>INDEX(allsections[[S]:[Order]],MATCH(PIs[[#This Row],[SGUID]],allsections[SGUID],0),2)</f>
        <v>-</v>
      </c>
      <c r="Q100">
        <f>INDEX(allsections[[S]:[Order]],MATCH(PIs[[#This Row],[SGUID]],allsections[SGUID],0),3)</f>
        <v>30</v>
      </c>
      <c r="R100" t="s">
        <v>676</v>
      </c>
      <c r="S100" t="str">
        <f>INDEX(allsections[[S]:[Order]],MATCH(PIs[[#This Row],[SSGUID]],allsections[SGUID],0),1)</f>
        <v>FV 30.01 Risicobeoordelingen en -beheerplan voor watergebruik</v>
      </c>
      <c r="T100" t="str">
        <f>INDEX(allsections[[S]:[Order]],MATCH(PIs[[#This Row],[SSGUID]],allsections[SGUID],0),2)</f>
        <v>-</v>
      </c>
      <c r="U100">
        <f>INDEX(S2PQ_relational[],MATCH(PIs[[#This Row],[GUID]],S2PQ_relational[PIGUID],0),2)</f>
        <v>0</v>
      </c>
      <c r="V100" t="b">
        <v>0</v>
      </c>
      <c r="W100" t="b">
        <v>1</v>
      </c>
    </row>
    <row r="101" spans="1:23" ht="409.5" x14ac:dyDescent="0.25">
      <c r="A101" t="s">
        <v>677</v>
      </c>
      <c r="C101" t="s">
        <v>678</v>
      </c>
      <c r="D101" t="s">
        <v>679</v>
      </c>
      <c r="E101" t="s">
        <v>680</v>
      </c>
      <c r="F101" t="s">
        <v>681</v>
      </c>
      <c r="G101" s="57" t="s">
        <v>682</v>
      </c>
      <c r="H101" t="s">
        <v>48</v>
      </c>
      <c r="I101" t="str">
        <f>INDEX(Level[Level],MATCH(PIs[[#This Row],[L]],Level[GUID],0),1)</f>
        <v>Major Must</v>
      </c>
      <c r="N101" t="s">
        <v>58</v>
      </c>
      <c r="O101" t="str">
        <f>INDEX(allsections[[S]:[Order]],MATCH(PIs[[#This Row],[SGUID]],allsections[SGUID],0),1)</f>
        <v>FV 30 WATERBEHEER</v>
      </c>
      <c r="P101" t="str">
        <f>INDEX(allsections[[S]:[Order]],MATCH(PIs[[#This Row],[SGUID]],allsections[SGUID],0),2)</f>
        <v>-</v>
      </c>
      <c r="Q101">
        <f>INDEX(allsections[[S]:[Order]],MATCH(PIs[[#This Row],[SGUID]],allsections[SGUID],0),3)</f>
        <v>30</v>
      </c>
      <c r="R101" t="s">
        <v>683</v>
      </c>
      <c r="S101" t="str">
        <f>INDEX(allsections[[S]:[Order]],MATCH(PIs[[#This Row],[SSGUID]],allsections[SGUID],0),1)</f>
        <v>FV 30.02 Waterbronnen</v>
      </c>
      <c r="T101" t="str">
        <f>INDEX(allsections[[S]:[Order]],MATCH(PIs[[#This Row],[SSGUID]],allsections[SGUID],0),2)</f>
        <v>-</v>
      </c>
      <c r="U101">
        <f>INDEX(S2PQ_relational[],MATCH(PIs[[#This Row],[GUID]],S2PQ_relational[PIGUID],0),2)</f>
        <v>0</v>
      </c>
      <c r="V101" t="b">
        <v>0</v>
      </c>
      <c r="W101" t="b">
        <v>1</v>
      </c>
    </row>
    <row r="102" spans="1:23" x14ac:dyDescent="0.25">
      <c r="A102" t="s">
        <v>684</v>
      </c>
      <c r="C102" t="s">
        <v>685</v>
      </c>
      <c r="D102" t="s">
        <v>686</v>
      </c>
      <c r="E102" t="s">
        <v>687</v>
      </c>
      <c r="F102" t="s">
        <v>688</v>
      </c>
      <c r="G102" t="s">
        <v>689</v>
      </c>
      <c r="H102" t="s">
        <v>66</v>
      </c>
      <c r="I102" t="str">
        <f>INDEX(Level[Level],MATCH(PIs[[#This Row],[L]],Level[GUID],0),1)</f>
        <v>Aanbeveling</v>
      </c>
      <c r="N102" t="s">
        <v>434</v>
      </c>
      <c r="O102" t="str">
        <f>INDEX(allsections[[S]:[Order]],MATCH(PIs[[#This Row],[SGUID]],allsections[SGUID],0),1)</f>
        <v>FV 25 AFVALBEHEER</v>
      </c>
      <c r="P102" t="str">
        <f>INDEX(allsections[[S]:[Order]],MATCH(PIs[[#This Row],[SGUID]],allsections[SGUID],0),2)</f>
        <v>-</v>
      </c>
      <c r="Q102">
        <f>INDEX(allsections[[S]:[Order]],MATCH(PIs[[#This Row],[SGUID]],allsections[SGUID],0),3)</f>
        <v>25</v>
      </c>
      <c r="R102" t="s">
        <v>119</v>
      </c>
      <c r="S102" t="str">
        <f>INDEX(allsections[[S]:[Order]],MATCH(PIs[[#This Row],[SSGUID]],allsections[SGUID],0),1)</f>
        <v>-</v>
      </c>
      <c r="T102" t="str">
        <f>INDEX(allsections[[S]:[Order]],MATCH(PIs[[#This Row],[SSGUID]],allsections[SGUID],0),2)</f>
        <v>-</v>
      </c>
      <c r="U102">
        <f>INDEX(S2PQ_relational[],MATCH(PIs[[#This Row],[GUID]],S2PQ_relational[PIGUID],0),2)</f>
        <v>0</v>
      </c>
      <c r="V102" t="b">
        <v>0</v>
      </c>
      <c r="W102" t="b">
        <v>1</v>
      </c>
    </row>
    <row r="103" spans="1:23" ht="409.5" x14ac:dyDescent="0.25">
      <c r="A103" t="s">
        <v>690</v>
      </c>
      <c r="C103" t="s">
        <v>691</v>
      </c>
      <c r="D103" t="s">
        <v>692</v>
      </c>
      <c r="E103" t="s">
        <v>693</v>
      </c>
      <c r="F103" t="s">
        <v>694</v>
      </c>
      <c r="G103" s="57" t="s">
        <v>695</v>
      </c>
      <c r="H103" t="s">
        <v>66</v>
      </c>
      <c r="I103" t="str">
        <f>INDEX(Level[Level],MATCH(PIs[[#This Row],[L]],Level[GUID],0),1)</f>
        <v>Aanbeveling</v>
      </c>
      <c r="N103" t="s">
        <v>49</v>
      </c>
      <c r="O103" t="str">
        <f>INDEX(allsections[[S]:[Order]],MATCH(PIs[[#This Row],[SGUID]],allsections[SGUID],0),1)</f>
        <v>FV 32 GEWASBESCHERMINGSMIDDELEN</v>
      </c>
      <c r="P103" t="str">
        <f>INDEX(allsections[[S]:[Order]],MATCH(PIs[[#This Row],[SGUID]],allsections[SGUID],0),2)</f>
        <v>-</v>
      </c>
      <c r="Q103">
        <f>INDEX(allsections[[S]:[Order]],MATCH(PIs[[#This Row],[SGUID]],allsections[SGUID],0),3)</f>
        <v>32</v>
      </c>
      <c r="R103" t="s">
        <v>489</v>
      </c>
      <c r="S103" t="str">
        <f>INDEX(allsections[[S]:[Order]],MATCH(PIs[[#This Row],[SSGUID]],allsections[SGUID],0),1)</f>
        <v>FV 32.02 Toepassingsregistraties</v>
      </c>
      <c r="T103" t="str">
        <f>INDEX(allsections[[S]:[Order]],MATCH(PIs[[#This Row],[SSGUID]],allsections[SGUID],0),2)</f>
        <v>-</v>
      </c>
      <c r="U103">
        <f>INDEX(S2PQ_relational[],MATCH(PIs[[#This Row],[GUID]],S2PQ_relational[PIGUID],0),2)</f>
        <v>0</v>
      </c>
      <c r="V103" t="b">
        <v>0</v>
      </c>
      <c r="W103" t="b">
        <v>1</v>
      </c>
    </row>
    <row r="104" spans="1:23" x14ac:dyDescent="0.25">
      <c r="A104" t="s">
        <v>696</v>
      </c>
      <c r="C104" t="s">
        <v>697</v>
      </c>
      <c r="D104" t="s">
        <v>698</v>
      </c>
      <c r="E104" t="s">
        <v>699</v>
      </c>
      <c r="F104" t="s">
        <v>700</v>
      </c>
      <c r="G104" t="s">
        <v>701</v>
      </c>
      <c r="H104" t="s">
        <v>48</v>
      </c>
      <c r="I104" t="str">
        <f>INDEX(Level[Level],MATCH(PIs[[#This Row],[L]],Level[GUID],0),1)</f>
        <v>Major Must</v>
      </c>
      <c r="N104" t="s">
        <v>118</v>
      </c>
      <c r="O104" t="str">
        <f>INDEX(allsections[[S]:[Order]],MATCH(PIs[[#This Row],[SGUID]],allsections[SGUID],0),1)</f>
        <v>FV 27 GENETISCH GEMODIFICEERDE ORGANISMEN</v>
      </c>
      <c r="P104" t="str">
        <f>INDEX(allsections[[S]:[Order]],MATCH(PIs[[#This Row],[SGUID]],allsections[SGUID],0),2)</f>
        <v>-</v>
      </c>
      <c r="Q104">
        <f>INDEX(allsections[[S]:[Order]],MATCH(PIs[[#This Row],[SGUID]],allsections[SGUID],0),3)</f>
        <v>27</v>
      </c>
      <c r="R104" t="s">
        <v>119</v>
      </c>
      <c r="S104" t="str">
        <f>INDEX(allsections[[S]:[Order]],MATCH(PIs[[#This Row],[SSGUID]],allsections[SGUID],0),1)</f>
        <v>-</v>
      </c>
      <c r="T104" t="str">
        <f>INDEX(allsections[[S]:[Order]],MATCH(PIs[[#This Row],[SSGUID]],allsections[SGUID],0),2)</f>
        <v>-</v>
      </c>
      <c r="U104">
        <f>INDEX(S2PQ_relational[],MATCH(PIs[[#This Row],[GUID]],S2PQ_relational[PIGUID],0),2)</f>
        <v>0</v>
      </c>
      <c r="V104" t="b">
        <v>0</v>
      </c>
      <c r="W104" t="b">
        <v>1</v>
      </c>
    </row>
    <row r="105" spans="1:23" x14ac:dyDescent="0.25">
      <c r="A105" t="s">
        <v>702</v>
      </c>
      <c r="C105" t="s">
        <v>703</v>
      </c>
      <c r="D105" t="s">
        <v>704</v>
      </c>
      <c r="E105" t="s">
        <v>705</v>
      </c>
      <c r="F105" t="s">
        <v>706</v>
      </c>
      <c r="G105" t="s">
        <v>707</v>
      </c>
      <c r="H105" t="s">
        <v>57</v>
      </c>
      <c r="I105" t="str">
        <f>INDEX(Level[Level],MATCH(PIs[[#This Row],[L]],Level[GUID],0),1)</f>
        <v>Minor Must</v>
      </c>
      <c r="N105" t="s">
        <v>434</v>
      </c>
      <c r="O105" t="str">
        <f>INDEX(allsections[[S]:[Order]],MATCH(PIs[[#This Row],[SGUID]],allsections[SGUID],0),1)</f>
        <v>FV 25 AFVALBEHEER</v>
      </c>
      <c r="P105" t="str">
        <f>INDEX(allsections[[S]:[Order]],MATCH(PIs[[#This Row],[SGUID]],allsections[SGUID],0),2)</f>
        <v>-</v>
      </c>
      <c r="Q105">
        <f>INDEX(allsections[[S]:[Order]],MATCH(PIs[[#This Row],[SGUID]],allsections[SGUID],0),3)</f>
        <v>25</v>
      </c>
      <c r="R105" t="s">
        <v>119</v>
      </c>
      <c r="S105" t="str">
        <f>INDEX(allsections[[S]:[Order]],MATCH(PIs[[#This Row],[SSGUID]],allsections[SGUID],0),1)</f>
        <v>-</v>
      </c>
      <c r="T105" t="str">
        <f>INDEX(allsections[[S]:[Order]],MATCH(PIs[[#This Row],[SSGUID]],allsections[SGUID],0),2)</f>
        <v>-</v>
      </c>
      <c r="U105">
        <f>INDEX(S2PQ_relational[],MATCH(PIs[[#This Row],[GUID]],S2PQ_relational[PIGUID],0),2)</f>
        <v>0</v>
      </c>
      <c r="V105" t="b">
        <v>0</v>
      </c>
      <c r="W105" t="b">
        <v>1</v>
      </c>
    </row>
    <row r="106" spans="1:23" x14ac:dyDescent="0.25">
      <c r="A106" t="s">
        <v>708</v>
      </c>
      <c r="C106" t="s">
        <v>709</v>
      </c>
      <c r="D106" t="s">
        <v>710</v>
      </c>
      <c r="E106" t="s">
        <v>711</v>
      </c>
      <c r="F106" t="s">
        <v>712</v>
      </c>
      <c r="G106" t="s">
        <v>713</v>
      </c>
      <c r="H106" t="s">
        <v>57</v>
      </c>
      <c r="I106" t="str">
        <f>INDEX(Level[Level],MATCH(PIs[[#This Row],[L]],Level[GUID],0),1)</f>
        <v>Minor Must</v>
      </c>
      <c r="N106" t="s">
        <v>434</v>
      </c>
      <c r="O106" t="str">
        <f>INDEX(allsections[[S]:[Order]],MATCH(PIs[[#This Row],[SGUID]],allsections[SGUID],0),1)</f>
        <v>FV 25 AFVALBEHEER</v>
      </c>
      <c r="P106" t="str">
        <f>INDEX(allsections[[S]:[Order]],MATCH(PIs[[#This Row],[SGUID]],allsections[SGUID],0),2)</f>
        <v>-</v>
      </c>
      <c r="Q106">
        <f>INDEX(allsections[[S]:[Order]],MATCH(PIs[[#This Row],[SGUID]],allsections[SGUID],0),3)</f>
        <v>25</v>
      </c>
      <c r="R106" t="s">
        <v>119</v>
      </c>
      <c r="S106" t="str">
        <f>INDEX(allsections[[S]:[Order]],MATCH(PIs[[#This Row],[SSGUID]],allsections[SGUID],0),1)</f>
        <v>-</v>
      </c>
      <c r="T106" t="str">
        <f>INDEX(allsections[[S]:[Order]],MATCH(PIs[[#This Row],[SSGUID]],allsections[SGUID],0),2)</f>
        <v>-</v>
      </c>
      <c r="U106">
        <f>INDEX(S2PQ_relational[],MATCH(PIs[[#This Row],[GUID]],S2PQ_relational[PIGUID],0),2)</f>
        <v>0</v>
      </c>
      <c r="V106" t="b">
        <v>0</v>
      </c>
      <c r="W106" t="b">
        <v>1</v>
      </c>
    </row>
    <row r="107" spans="1:23" ht="409.5" x14ac:dyDescent="0.25">
      <c r="A107" t="s">
        <v>714</v>
      </c>
      <c r="C107" t="s">
        <v>715</v>
      </c>
      <c r="D107" t="s">
        <v>716</v>
      </c>
      <c r="E107" s="57" t="s">
        <v>717</v>
      </c>
      <c r="F107" t="s">
        <v>718</v>
      </c>
      <c r="G107" s="57" t="s">
        <v>719</v>
      </c>
      <c r="H107" t="s">
        <v>66</v>
      </c>
      <c r="I107" t="str">
        <f>INDEX(Level[Level],MATCH(PIs[[#This Row],[L]],Level[GUID],0),1)</f>
        <v>Aanbeveling</v>
      </c>
      <c r="N107" t="s">
        <v>434</v>
      </c>
      <c r="O107" t="str">
        <f>INDEX(allsections[[S]:[Order]],MATCH(PIs[[#This Row],[SGUID]],allsections[SGUID],0),1)</f>
        <v>FV 25 AFVALBEHEER</v>
      </c>
      <c r="P107" t="str">
        <f>INDEX(allsections[[S]:[Order]],MATCH(PIs[[#This Row],[SGUID]],allsections[SGUID],0),2)</f>
        <v>-</v>
      </c>
      <c r="Q107">
        <f>INDEX(allsections[[S]:[Order]],MATCH(PIs[[#This Row],[SGUID]],allsections[SGUID],0),3)</f>
        <v>25</v>
      </c>
      <c r="R107" t="s">
        <v>119</v>
      </c>
      <c r="S107" t="str">
        <f>INDEX(allsections[[S]:[Order]],MATCH(PIs[[#This Row],[SSGUID]],allsections[SGUID],0),1)</f>
        <v>-</v>
      </c>
      <c r="T107" t="str">
        <f>INDEX(allsections[[S]:[Order]],MATCH(PIs[[#This Row],[SSGUID]],allsections[SGUID],0),2)</f>
        <v>-</v>
      </c>
      <c r="U107">
        <f>INDEX(S2PQ_relational[],MATCH(PIs[[#This Row],[GUID]],S2PQ_relational[PIGUID],0),2)</f>
        <v>0</v>
      </c>
      <c r="V107" t="b">
        <v>0</v>
      </c>
      <c r="W107" t="b">
        <v>1</v>
      </c>
    </row>
    <row r="108" spans="1:23" ht="409.5" x14ac:dyDescent="0.25">
      <c r="A108" t="s">
        <v>720</v>
      </c>
      <c r="C108" t="s">
        <v>721</v>
      </c>
      <c r="D108" t="s">
        <v>722</v>
      </c>
      <c r="E108" t="s">
        <v>723</v>
      </c>
      <c r="F108" t="s">
        <v>724</v>
      </c>
      <c r="G108" s="57" t="s">
        <v>725</v>
      </c>
      <c r="H108" t="s">
        <v>57</v>
      </c>
      <c r="I108" t="str">
        <f>INDEX(Level[Level],MATCH(PIs[[#This Row],[L]],Level[GUID],0),1)</f>
        <v>Minor Must</v>
      </c>
      <c r="N108" t="s">
        <v>58</v>
      </c>
      <c r="O108" t="str">
        <f>INDEX(allsections[[S]:[Order]],MATCH(PIs[[#This Row],[SGUID]],allsections[SGUID],0),1)</f>
        <v>FV 30 WATERBEHEER</v>
      </c>
      <c r="P108" t="str">
        <f>INDEX(allsections[[S]:[Order]],MATCH(PIs[[#This Row],[SGUID]],allsections[SGUID],0),2)</f>
        <v>-</v>
      </c>
      <c r="Q108">
        <f>INDEX(allsections[[S]:[Order]],MATCH(PIs[[#This Row],[SGUID]],allsections[SGUID],0),3)</f>
        <v>30</v>
      </c>
      <c r="R108" t="s">
        <v>726</v>
      </c>
      <c r="S108" t="str">
        <f>INDEX(allsections[[S]:[Order]],MATCH(PIs[[#This Row],[SSGUID]],allsections[SGUID],0),1)</f>
        <v>FV 30.03 Efficiënt watergebruik op het bedrijf</v>
      </c>
      <c r="T108" t="str">
        <f>INDEX(allsections[[S]:[Order]],MATCH(PIs[[#This Row],[SSGUID]],allsections[SGUID],0),2)</f>
        <v>-</v>
      </c>
      <c r="U108">
        <f>INDEX(S2PQ_relational[],MATCH(PIs[[#This Row],[GUID]],S2PQ_relational[PIGUID],0),2)</f>
        <v>0</v>
      </c>
      <c r="V108" t="b">
        <v>0</v>
      </c>
      <c r="W108" t="b">
        <v>1</v>
      </c>
    </row>
    <row r="109" spans="1:23" ht="409.5" x14ac:dyDescent="0.25">
      <c r="A109" t="s">
        <v>727</v>
      </c>
      <c r="C109" t="s">
        <v>728</v>
      </c>
      <c r="D109" t="s">
        <v>729</v>
      </c>
      <c r="E109" t="s">
        <v>730</v>
      </c>
      <c r="F109" t="s">
        <v>731</v>
      </c>
      <c r="G109" s="57" t="s">
        <v>732</v>
      </c>
      <c r="H109" t="s">
        <v>48</v>
      </c>
      <c r="I109" t="str">
        <f>INDEX(Level[Level],MATCH(PIs[[#This Row],[L]],Level[GUID],0),1)</f>
        <v>Major Must</v>
      </c>
      <c r="N109" t="s">
        <v>58</v>
      </c>
      <c r="O109" t="str">
        <f>INDEX(allsections[[S]:[Order]],MATCH(PIs[[#This Row],[SGUID]],allsections[SGUID],0),1)</f>
        <v>FV 30 WATERBEHEER</v>
      </c>
      <c r="P109" t="str">
        <f>INDEX(allsections[[S]:[Order]],MATCH(PIs[[#This Row],[SGUID]],allsections[SGUID],0),2)</f>
        <v>-</v>
      </c>
      <c r="Q109">
        <f>INDEX(allsections[[S]:[Order]],MATCH(PIs[[#This Row],[SGUID]],allsections[SGUID],0),3)</f>
        <v>30</v>
      </c>
      <c r="R109" t="s">
        <v>669</v>
      </c>
      <c r="S109" t="str">
        <f>INDEX(allsections[[S]:[Order]],MATCH(PIs[[#This Row],[SSGUID]],allsections[SGUID],0),1)</f>
        <v>FV 30.05 Waterkwaliteit</v>
      </c>
      <c r="T109" t="str">
        <f>INDEX(allsections[[S]:[Order]],MATCH(PIs[[#This Row],[SSGUID]],allsections[SGUID],0),2)</f>
        <v>-</v>
      </c>
      <c r="U109">
        <f>INDEX(S2PQ_relational[],MATCH(PIs[[#This Row],[GUID]],S2PQ_relational[PIGUID],0),2)</f>
        <v>0</v>
      </c>
      <c r="V109" t="b">
        <v>0</v>
      </c>
      <c r="W109" t="b">
        <v>1</v>
      </c>
    </row>
    <row r="110" spans="1:23" ht="409.5" x14ac:dyDescent="0.25">
      <c r="A110" t="s">
        <v>733</v>
      </c>
      <c r="C110" t="s">
        <v>734</v>
      </c>
      <c r="D110" t="s">
        <v>735</v>
      </c>
      <c r="E110" t="s">
        <v>736</v>
      </c>
      <c r="F110" t="s">
        <v>737</v>
      </c>
      <c r="G110" s="57" t="s">
        <v>738</v>
      </c>
      <c r="H110" t="s">
        <v>48</v>
      </c>
      <c r="I110" t="str">
        <f>INDEX(Level[Level],MATCH(PIs[[#This Row],[L]],Level[GUID],0),1)</f>
        <v>Major Must</v>
      </c>
      <c r="N110" t="s">
        <v>58</v>
      </c>
      <c r="O110" t="str">
        <f>INDEX(allsections[[S]:[Order]],MATCH(PIs[[#This Row],[SGUID]],allsections[SGUID],0),1)</f>
        <v>FV 30 WATERBEHEER</v>
      </c>
      <c r="P110" t="str">
        <f>INDEX(allsections[[S]:[Order]],MATCH(PIs[[#This Row],[SGUID]],allsections[SGUID],0),2)</f>
        <v>-</v>
      </c>
      <c r="Q110">
        <f>INDEX(allsections[[S]:[Order]],MATCH(PIs[[#This Row],[SGUID]],allsections[SGUID],0),3)</f>
        <v>30</v>
      </c>
      <c r="R110" t="s">
        <v>683</v>
      </c>
      <c r="S110" t="str">
        <f>INDEX(allsections[[S]:[Order]],MATCH(PIs[[#This Row],[SSGUID]],allsections[SGUID],0),1)</f>
        <v>FV 30.02 Waterbronnen</v>
      </c>
      <c r="T110" t="str">
        <f>INDEX(allsections[[S]:[Order]],MATCH(PIs[[#This Row],[SSGUID]],allsections[SGUID],0),2)</f>
        <v>-</v>
      </c>
      <c r="U110">
        <f>INDEX(S2PQ_relational[],MATCH(PIs[[#This Row],[GUID]],S2PQ_relational[PIGUID],0),2)</f>
        <v>0</v>
      </c>
      <c r="V110" t="b">
        <v>0</v>
      </c>
      <c r="W110" t="b">
        <v>1</v>
      </c>
    </row>
    <row r="111" spans="1:23" x14ac:dyDescent="0.25">
      <c r="A111" t="s">
        <v>739</v>
      </c>
      <c r="C111" t="s">
        <v>740</v>
      </c>
      <c r="D111" t="s">
        <v>741</v>
      </c>
      <c r="E111" t="s">
        <v>742</v>
      </c>
      <c r="F111" t="s">
        <v>743</v>
      </c>
      <c r="G111" t="s">
        <v>744</v>
      </c>
      <c r="H111" t="s">
        <v>66</v>
      </c>
      <c r="I111" t="str">
        <f>INDEX(Level[Level],MATCH(PIs[[#This Row],[L]],Level[GUID],0),1)</f>
        <v>Aanbeveling</v>
      </c>
      <c r="N111" t="s">
        <v>58</v>
      </c>
      <c r="O111" t="str">
        <f>INDEX(allsections[[S]:[Order]],MATCH(PIs[[#This Row],[SGUID]],allsections[SGUID],0),1)</f>
        <v>FV 30 WATERBEHEER</v>
      </c>
      <c r="P111" t="str">
        <f>INDEX(allsections[[S]:[Order]],MATCH(PIs[[#This Row],[SGUID]],allsections[SGUID],0),2)</f>
        <v>-</v>
      </c>
      <c r="Q111">
        <f>INDEX(allsections[[S]:[Order]],MATCH(PIs[[#This Row],[SGUID]],allsections[SGUID],0),3)</f>
        <v>30</v>
      </c>
      <c r="R111" t="s">
        <v>745</v>
      </c>
      <c r="S111" t="str">
        <f>INDEX(allsections[[S]:[Order]],MATCH(PIs[[#This Row],[SSGUID]],allsections[SGUID],0),1)</f>
        <v>FV 30.04 Wateropslag</v>
      </c>
      <c r="T111" t="str">
        <f>INDEX(allsections[[S]:[Order]],MATCH(PIs[[#This Row],[SSGUID]],allsections[SGUID],0),2)</f>
        <v>-</v>
      </c>
      <c r="U111">
        <f>INDEX(S2PQ_relational[],MATCH(PIs[[#This Row],[GUID]],S2PQ_relational[PIGUID],0),2)</f>
        <v>0</v>
      </c>
      <c r="V111" t="b">
        <v>0</v>
      </c>
      <c r="W111" t="b">
        <v>1</v>
      </c>
    </row>
    <row r="112" spans="1:23" x14ac:dyDescent="0.25">
      <c r="A112" t="s">
        <v>746</v>
      </c>
      <c r="C112" t="s">
        <v>747</v>
      </c>
      <c r="D112" t="s">
        <v>748</v>
      </c>
      <c r="E112" t="s">
        <v>749</v>
      </c>
      <c r="F112" t="s">
        <v>750</v>
      </c>
      <c r="G112" t="s">
        <v>751</v>
      </c>
      <c r="H112" t="s">
        <v>66</v>
      </c>
      <c r="I112" t="str">
        <f>INDEX(Level[Level],MATCH(PIs[[#This Row],[L]],Level[GUID],0),1)</f>
        <v>Aanbeveling</v>
      </c>
      <c r="N112" t="s">
        <v>58</v>
      </c>
      <c r="O112" t="str">
        <f>INDEX(allsections[[S]:[Order]],MATCH(PIs[[#This Row],[SGUID]],allsections[SGUID],0),1)</f>
        <v>FV 30 WATERBEHEER</v>
      </c>
      <c r="P112" t="str">
        <f>INDEX(allsections[[S]:[Order]],MATCH(PIs[[#This Row],[SGUID]],allsections[SGUID],0),2)</f>
        <v>-</v>
      </c>
      <c r="Q112">
        <f>INDEX(allsections[[S]:[Order]],MATCH(PIs[[#This Row],[SGUID]],allsections[SGUID],0),3)</f>
        <v>30</v>
      </c>
      <c r="R112" t="s">
        <v>676</v>
      </c>
      <c r="S112" t="str">
        <f>INDEX(allsections[[S]:[Order]],MATCH(PIs[[#This Row],[SSGUID]],allsections[SGUID],0),1)</f>
        <v>FV 30.01 Risicobeoordelingen en -beheerplan voor watergebruik</v>
      </c>
      <c r="T112" t="str">
        <f>INDEX(allsections[[S]:[Order]],MATCH(PIs[[#This Row],[SSGUID]],allsections[SGUID],0),2)</f>
        <v>-</v>
      </c>
      <c r="U112">
        <f>INDEX(S2PQ_relational[],MATCH(PIs[[#This Row],[GUID]],S2PQ_relational[PIGUID],0),2)</f>
        <v>0</v>
      </c>
      <c r="V112" t="b">
        <v>0</v>
      </c>
      <c r="W112" t="b">
        <v>1</v>
      </c>
    </row>
    <row r="113" spans="1:23" x14ac:dyDescent="0.25">
      <c r="A113" t="s">
        <v>752</v>
      </c>
      <c r="C113" t="s">
        <v>753</v>
      </c>
      <c r="D113" t="s">
        <v>754</v>
      </c>
      <c r="E113" t="s">
        <v>755</v>
      </c>
      <c r="F113" t="s">
        <v>756</v>
      </c>
      <c r="G113" t="s">
        <v>757</v>
      </c>
      <c r="H113" t="s">
        <v>48</v>
      </c>
      <c r="I113" t="str">
        <f>INDEX(Level[Level],MATCH(PIs[[#This Row],[L]],Level[GUID],0),1)</f>
        <v>Major Must</v>
      </c>
      <c r="N113" t="s">
        <v>118</v>
      </c>
      <c r="O113" t="str">
        <f>INDEX(allsections[[S]:[Order]],MATCH(PIs[[#This Row],[SGUID]],allsections[SGUID],0),1)</f>
        <v>FV 27 GENETISCH GEMODIFICEERDE ORGANISMEN</v>
      </c>
      <c r="P113" t="str">
        <f>INDEX(allsections[[S]:[Order]],MATCH(PIs[[#This Row],[SGUID]],allsections[SGUID],0),2)</f>
        <v>-</v>
      </c>
      <c r="Q113">
        <f>INDEX(allsections[[S]:[Order]],MATCH(PIs[[#This Row],[SGUID]],allsections[SGUID],0),3)</f>
        <v>27</v>
      </c>
      <c r="R113" t="s">
        <v>119</v>
      </c>
      <c r="S113" t="str">
        <f>INDEX(allsections[[S]:[Order]],MATCH(PIs[[#This Row],[SSGUID]],allsections[SGUID],0),1)</f>
        <v>-</v>
      </c>
      <c r="T113" t="str">
        <f>INDEX(allsections[[S]:[Order]],MATCH(PIs[[#This Row],[SSGUID]],allsections[SGUID],0),2)</f>
        <v>-</v>
      </c>
      <c r="U113">
        <f>INDEX(S2PQ_relational[],MATCH(PIs[[#This Row],[GUID]],S2PQ_relational[PIGUID],0),2)</f>
        <v>0</v>
      </c>
      <c r="V113" t="b">
        <v>0</v>
      </c>
      <c r="W113" t="b">
        <v>1</v>
      </c>
    </row>
    <row r="114" spans="1:23" ht="409.5" x14ac:dyDescent="0.25">
      <c r="A114" t="s">
        <v>758</v>
      </c>
      <c r="C114" t="s">
        <v>759</v>
      </c>
      <c r="D114" t="s">
        <v>760</v>
      </c>
      <c r="E114" t="s">
        <v>761</v>
      </c>
      <c r="F114" t="s">
        <v>762</v>
      </c>
      <c r="G114" s="57" t="s">
        <v>763</v>
      </c>
      <c r="H114" t="s">
        <v>57</v>
      </c>
      <c r="I114" t="str">
        <f>INDEX(Level[Level],MATCH(PIs[[#This Row],[L]],Level[GUID],0),1)</f>
        <v>Minor Must</v>
      </c>
      <c r="N114" t="s">
        <v>434</v>
      </c>
      <c r="O114" t="str">
        <f>INDEX(allsections[[S]:[Order]],MATCH(PIs[[#This Row],[SGUID]],allsections[SGUID],0),1)</f>
        <v>FV 25 AFVALBEHEER</v>
      </c>
      <c r="P114" t="str">
        <f>INDEX(allsections[[S]:[Order]],MATCH(PIs[[#This Row],[SGUID]],allsections[SGUID],0),2)</f>
        <v>-</v>
      </c>
      <c r="Q114">
        <f>INDEX(allsections[[S]:[Order]],MATCH(PIs[[#This Row],[SGUID]],allsections[SGUID],0),3)</f>
        <v>25</v>
      </c>
      <c r="R114" t="s">
        <v>119</v>
      </c>
      <c r="S114" t="str">
        <f>INDEX(allsections[[S]:[Order]],MATCH(PIs[[#This Row],[SSGUID]],allsections[SGUID],0),1)</f>
        <v>-</v>
      </c>
      <c r="T114" t="str">
        <f>INDEX(allsections[[S]:[Order]],MATCH(PIs[[#This Row],[SSGUID]],allsections[SGUID],0),2)</f>
        <v>-</v>
      </c>
      <c r="U114">
        <f>INDEX(S2PQ_relational[],MATCH(PIs[[#This Row],[GUID]],S2PQ_relational[PIGUID],0),2)</f>
        <v>0</v>
      </c>
      <c r="V114" t="b">
        <v>0</v>
      </c>
      <c r="W114" t="b">
        <v>1</v>
      </c>
    </row>
    <row r="115" spans="1:23" x14ac:dyDescent="0.25">
      <c r="A115" t="s">
        <v>764</v>
      </c>
      <c r="C115" t="s">
        <v>765</v>
      </c>
      <c r="D115" t="s">
        <v>766</v>
      </c>
      <c r="E115" t="s">
        <v>767</v>
      </c>
      <c r="F115" t="s">
        <v>768</v>
      </c>
      <c r="G115" t="s">
        <v>769</v>
      </c>
      <c r="H115" t="s">
        <v>48</v>
      </c>
      <c r="I115" t="str">
        <f>INDEX(Level[Level],MATCH(PIs[[#This Row],[L]],Level[GUID],0),1)</f>
        <v>Major Must</v>
      </c>
      <c r="N115" t="s">
        <v>58</v>
      </c>
      <c r="O115" t="str">
        <f>INDEX(allsections[[S]:[Order]],MATCH(PIs[[#This Row],[SGUID]],allsections[SGUID],0),1)</f>
        <v>FV 30 WATERBEHEER</v>
      </c>
      <c r="P115" t="str">
        <f>INDEX(allsections[[S]:[Order]],MATCH(PIs[[#This Row],[SGUID]],allsections[SGUID],0),2)</f>
        <v>-</v>
      </c>
      <c r="Q115">
        <f>INDEX(allsections[[S]:[Order]],MATCH(PIs[[#This Row],[SGUID]],allsections[SGUID],0),3)</f>
        <v>30</v>
      </c>
      <c r="R115" t="s">
        <v>745</v>
      </c>
      <c r="S115" t="str">
        <f>INDEX(allsections[[S]:[Order]],MATCH(PIs[[#This Row],[SSGUID]],allsections[SGUID],0),1)</f>
        <v>FV 30.04 Wateropslag</v>
      </c>
      <c r="T115" t="str">
        <f>INDEX(allsections[[S]:[Order]],MATCH(PIs[[#This Row],[SSGUID]],allsections[SGUID],0),2)</f>
        <v>-</v>
      </c>
      <c r="U115">
        <f>INDEX(S2PQ_relational[],MATCH(PIs[[#This Row],[GUID]],S2PQ_relational[PIGUID],0),2)</f>
        <v>0</v>
      </c>
      <c r="V115" t="b">
        <v>0</v>
      </c>
      <c r="W115" t="b">
        <v>1</v>
      </c>
    </row>
    <row r="116" spans="1:23" ht="409.5" x14ac:dyDescent="0.25">
      <c r="A116" t="s">
        <v>770</v>
      </c>
      <c r="C116" t="s">
        <v>771</v>
      </c>
      <c r="D116" t="s">
        <v>772</v>
      </c>
      <c r="E116" t="s">
        <v>773</v>
      </c>
      <c r="F116" t="s">
        <v>774</v>
      </c>
      <c r="G116" s="57" t="s">
        <v>775</v>
      </c>
      <c r="H116" t="s">
        <v>48</v>
      </c>
      <c r="I116" t="str">
        <f>INDEX(Level[Level],MATCH(PIs[[#This Row],[L]],Level[GUID],0),1)</f>
        <v>Major Must</v>
      </c>
      <c r="N116" t="s">
        <v>58</v>
      </c>
      <c r="O116" t="str">
        <f>INDEX(allsections[[S]:[Order]],MATCH(PIs[[#This Row],[SGUID]],allsections[SGUID],0),1)</f>
        <v>FV 30 WATERBEHEER</v>
      </c>
      <c r="P116" t="str">
        <f>INDEX(allsections[[S]:[Order]],MATCH(PIs[[#This Row],[SGUID]],allsections[SGUID],0),2)</f>
        <v>-</v>
      </c>
      <c r="Q116">
        <f>INDEX(allsections[[S]:[Order]],MATCH(PIs[[#This Row],[SGUID]],allsections[SGUID],0),3)</f>
        <v>30</v>
      </c>
      <c r="R116" t="s">
        <v>676</v>
      </c>
      <c r="S116" t="str">
        <f>INDEX(allsections[[S]:[Order]],MATCH(PIs[[#This Row],[SSGUID]],allsections[SGUID],0),1)</f>
        <v>FV 30.01 Risicobeoordelingen en -beheerplan voor watergebruik</v>
      </c>
      <c r="T116" t="str">
        <f>INDEX(allsections[[S]:[Order]],MATCH(PIs[[#This Row],[SSGUID]],allsections[SGUID],0),2)</f>
        <v>-</v>
      </c>
      <c r="U116">
        <f>INDEX(S2PQ_relational[],MATCH(PIs[[#This Row],[GUID]],S2PQ_relational[PIGUID],0),2)</f>
        <v>0</v>
      </c>
      <c r="V116" t="b">
        <v>0</v>
      </c>
      <c r="W116" t="b">
        <v>1</v>
      </c>
    </row>
    <row r="117" spans="1:23" ht="409.5" x14ac:dyDescent="0.25">
      <c r="A117" t="s">
        <v>776</v>
      </c>
      <c r="C117" t="s">
        <v>777</v>
      </c>
      <c r="D117" t="s">
        <v>778</v>
      </c>
      <c r="E117" t="s">
        <v>779</v>
      </c>
      <c r="F117" t="s">
        <v>780</v>
      </c>
      <c r="G117" s="57" t="s">
        <v>781</v>
      </c>
      <c r="H117" t="s">
        <v>48</v>
      </c>
      <c r="I117" t="str">
        <f>INDEX(Level[Level],MATCH(PIs[[#This Row],[L]],Level[GUID],0),1)</f>
        <v>Major Must</v>
      </c>
      <c r="N117" t="s">
        <v>434</v>
      </c>
      <c r="O117" t="str">
        <f>INDEX(allsections[[S]:[Order]],MATCH(PIs[[#This Row],[SGUID]],allsections[SGUID],0),1)</f>
        <v>FV 25 AFVALBEHEER</v>
      </c>
      <c r="P117" t="str">
        <f>INDEX(allsections[[S]:[Order]],MATCH(PIs[[#This Row],[SGUID]],allsections[SGUID],0),2)</f>
        <v>-</v>
      </c>
      <c r="Q117">
        <f>INDEX(allsections[[S]:[Order]],MATCH(PIs[[#This Row],[SGUID]],allsections[SGUID],0),3)</f>
        <v>25</v>
      </c>
      <c r="R117" t="s">
        <v>119</v>
      </c>
      <c r="S117" t="str">
        <f>INDEX(allsections[[S]:[Order]],MATCH(PIs[[#This Row],[SSGUID]],allsections[SGUID],0),1)</f>
        <v>-</v>
      </c>
      <c r="T117" t="str">
        <f>INDEX(allsections[[S]:[Order]],MATCH(PIs[[#This Row],[SSGUID]],allsections[SGUID],0),2)</f>
        <v>-</v>
      </c>
      <c r="U117">
        <f>INDEX(S2PQ_relational[],MATCH(PIs[[#This Row],[GUID]],S2PQ_relational[PIGUID],0),2)</f>
        <v>0</v>
      </c>
      <c r="V117" t="b">
        <v>0</v>
      </c>
      <c r="W117" t="b">
        <v>1</v>
      </c>
    </row>
    <row r="118" spans="1:23" ht="409.5" x14ac:dyDescent="0.25">
      <c r="A118" t="s">
        <v>782</v>
      </c>
      <c r="C118" t="s">
        <v>783</v>
      </c>
      <c r="D118" t="s">
        <v>784</v>
      </c>
      <c r="E118" t="s">
        <v>785</v>
      </c>
      <c r="F118" t="s">
        <v>786</v>
      </c>
      <c r="G118" s="57" t="s">
        <v>787</v>
      </c>
      <c r="H118" t="s">
        <v>66</v>
      </c>
      <c r="I118" t="str">
        <f>INDEX(Level[Level],MATCH(PIs[[#This Row],[L]],Level[GUID],0),1)</f>
        <v>Aanbeveling</v>
      </c>
      <c r="N118" t="s">
        <v>788</v>
      </c>
      <c r="O118" t="str">
        <f>INDEX(allsections[[S]:[Order]],MATCH(PIs[[#This Row],[SGUID]],allsections[SGUID],0),1)</f>
        <v>FV 23 ENERGIE-EFFICIËNTIE</v>
      </c>
      <c r="P118" t="str">
        <f>INDEX(allsections[[S]:[Order]],MATCH(PIs[[#This Row],[SGUID]],allsections[SGUID],0),2)</f>
        <v>-</v>
      </c>
      <c r="Q118">
        <f>INDEX(allsections[[S]:[Order]],MATCH(PIs[[#This Row],[SGUID]],allsections[SGUID],0),3)</f>
        <v>23</v>
      </c>
      <c r="R118" t="s">
        <v>119</v>
      </c>
      <c r="S118" t="str">
        <f>INDEX(allsections[[S]:[Order]],MATCH(PIs[[#This Row],[SSGUID]],allsections[SGUID],0),1)</f>
        <v>-</v>
      </c>
      <c r="T118" t="str">
        <f>INDEX(allsections[[S]:[Order]],MATCH(PIs[[#This Row],[SSGUID]],allsections[SGUID],0),2)</f>
        <v>-</v>
      </c>
      <c r="U118">
        <f>INDEX(S2PQ_relational[],MATCH(PIs[[#This Row],[GUID]],S2PQ_relational[PIGUID],0),2)</f>
        <v>0</v>
      </c>
      <c r="V118" t="b">
        <v>0</v>
      </c>
      <c r="W118" t="b">
        <v>1</v>
      </c>
    </row>
    <row r="119" spans="1:23" x14ac:dyDescent="0.25">
      <c r="A119" t="s">
        <v>789</v>
      </c>
      <c r="C119" t="s">
        <v>790</v>
      </c>
      <c r="D119" t="s">
        <v>791</v>
      </c>
      <c r="E119" t="s">
        <v>792</v>
      </c>
      <c r="F119" t="s">
        <v>793</v>
      </c>
      <c r="G119" t="s">
        <v>794</v>
      </c>
      <c r="H119" t="s">
        <v>57</v>
      </c>
      <c r="I119" t="str">
        <f>INDEX(Level[Level],MATCH(PIs[[#This Row],[L]],Level[GUID],0),1)</f>
        <v>Minor Must</v>
      </c>
      <c r="N119" t="s">
        <v>788</v>
      </c>
      <c r="O119" t="str">
        <f>INDEX(allsections[[S]:[Order]],MATCH(PIs[[#This Row],[SGUID]],allsections[SGUID],0),1)</f>
        <v>FV 23 ENERGIE-EFFICIËNTIE</v>
      </c>
      <c r="P119" t="str">
        <f>INDEX(allsections[[S]:[Order]],MATCH(PIs[[#This Row],[SGUID]],allsections[SGUID],0),2)</f>
        <v>-</v>
      </c>
      <c r="Q119">
        <f>INDEX(allsections[[S]:[Order]],MATCH(PIs[[#This Row],[SGUID]],allsections[SGUID],0),3)</f>
        <v>23</v>
      </c>
      <c r="R119" t="s">
        <v>119</v>
      </c>
      <c r="S119" t="str">
        <f>INDEX(allsections[[S]:[Order]],MATCH(PIs[[#This Row],[SSGUID]],allsections[SGUID],0),1)</f>
        <v>-</v>
      </c>
      <c r="T119" t="str">
        <f>INDEX(allsections[[S]:[Order]],MATCH(PIs[[#This Row],[SSGUID]],allsections[SGUID],0),2)</f>
        <v>-</v>
      </c>
      <c r="U119">
        <f>INDEX(S2PQ_relational[],MATCH(PIs[[#This Row],[GUID]],S2PQ_relational[PIGUID],0),2)</f>
        <v>0</v>
      </c>
      <c r="V119" t="b">
        <v>0</v>
      </c>
      <c r="W119" t="b">
        <v>1</v>
      </c>
    </row>
    <row r="120" spans="1:23" ht="409.5" x14ac:dyDescent="0.25">
      <c r="A120" t="s">
        <v>795</v>
      </c>
      <c r="C120" t="s">
        <v>796</v>
      </c>
      <c r="D120" t="s">
        <v>797</v>
      </c>
      <c r="E120" t="s">
        <v>798</v>
      </c>
      <c r="F120" t="s">
        <v>799</v>
      </c>
      <c r="G120" s="57" t="s">
        <v>800</v>
      </c>
      <c r="H120" t="s">
        <v>48</v>
      </c>
      <c r="I120" t="str">
        <f>INDEX(Level[Level],MATCH(PIs[[#This Row],[L]],Level[GUID],0),1)</f>
        <v>Major Must</v>
      </c>
      <c r="N120" t="s">
        <v>801</v>
      </c>
      <c r="O120" t="str">
        <f>INDEX(allsections[[S]:[Order]],MATCH(PIs[[#This Row],[SGUID]],allsections[SGUID],0),1)</f>
        <v>FV 21 LOCATIEBEHEER</v>
      </c>
      <c r="P120" t="str">
        <f>INDEX(allsections[[S]:[Order]],MATCH(PIs[[#This Row],[SGUID]],allsections[SGUID],0),2)</f>
        <v>-</v>
      </c>
      <c r="Q120">
        <f>INDEX(allsections[[S]:[Order]],MATCH(PIs[[#This Row],[SGUID]],allsections[SGUID],0),3)</f>
        <v>21</v>
      </c>
      <c r="R120" t="s">
        <v>119</v>
      </c>
      <c r="S120" t="str">
        <f>INDEX(allsections[[S]:[Order]],MATCH(PIs[[#This Row],[SSGUID]],allsections[SGUID],0),1)</f>
        <v>-</v>
      </c>
      <c r="T120" t="str">
        <f>INDEX(allsections[[S]:[Order]],MATCH(PIs[[#This Row],[SSGUID]],allsections[SGUID],0),2)</f>
        <v>-</v>
      </c>
      <c r="U120">
        <f>INDEX(S2PQ_relational[],MATCH(PIs[[#This Row],[GUID]],S2PQ_relational[PIGUID],0),2)</f>
        <v>0</v>
      </c>
      <c r="V120" t="b">
        <v>0</v>
      </c>
      <c r="W120" t="b">
        <v>1</v>
      </c>
    </row>
    <row r="121" spans="1:23" ht="409.5" x14ac:dyDescent="0.25">
      <c r="A121" t="s">
        <v>802</v>
      </c>
      <c r="C121" t="s">
        <v>803</v>
      </c>
      <c r="D121" t="s">
        <v>804</v>
      </c>
      <c r="E121" t="s">
        <v>805</v>
      </c>
      <c r="F121" t="s">
        <v>806</v>
      </c>
      <c r="G121" s="57" t="s">
        <v>807</v>
      </c>
      <c r="H121" t="s">
        <v>57</v>
      </c>
      <c r="I121" t="str">
        <f>INDEX(Level[Level],MATCH(PIs[[#This Row],[L]],Level[GUID],0),1)</f>
        <v>Minor Must</v>
      </c>
      <c r="N121" t="s">
        <v>808</v>
      </c>
      <c r="O121" t="str">
        <f>INDEX(allsections[[S]:[Order]],MATCH(PIs[[#This Row],[SGUID]],allsections[SGUID],0),1)</f>
        <v>FV 20 GEZONDHEID, VEILIGHEID EN WELZIJN VAN MEDEWERKERS</v>
      </c>
      <c r="P121" t="str">
        <f>INDEX(allsections[[S]:[Order]],MATCH(PIs[[#This Row],[SGUID]],allsections[SGUID],0),2)</f>
        <v>-</v>
      </c>
      <c r="Q121">
        <f>INDEX(allsections[[S]:[Order]],MATCH(PIs[[#This Row],[SGUID]],allsections[SGUID],0),3)</f>
        <v>20</v>
      </c>
      <c r="R121" t="s">
        <v>809</v>
      </c>
      <c r="S121" t="str">
        <f>INDEX(allsections[[S]:[Order]],MATCH(PIs[[#This Row],[SSGUID]],allsections[SGUID],0),1)</f>
        <v>FV 20.04 Welzijn van medewerkers</v>
      </c>
      <c r="T121" t="str">
        <f>INDEX(allsections[[S]:[Order]],MATCH(PIs[[#This Row],[SSGUID]],allsections[SGUID],0),2)</f>
        <v>-</v>
      </c>
      <c r="U121">
        <f>INDEX(S2PQ_relational[],MATCH(PIs[[#This Row],[GUID]],S2PQ_relational[PIGUID],0),2)</f>
        <v>0</v>
      </c>
      <c r="V121" t="b">
        <v>0</v>
      </c>
      <c r="W121" t="b">
        <v>1</v>
      </c>
    </row>
    <row r="122" spans="1:23" ht="409.5" x14ac:dyDescent="0.25">
      <c r="A122" t="s">
        <v>810</v>
      </c>
      <c r="C122" t="s">
        <v>811</v>
      </c>
      <c r="D122" t="s">
        <v>812</v>
      </c>
      <c r="E122" t="s">
        <v>813</v>
      </c>
      <c r="F122" t="s">
        <v>814</v>
      </c>
      <c r="G122" s="57" t="s">
        <v>815</v>
      </c>
      <c r="H122" t="s">
        <v>48</v>
      </c>
      <c r="I122" t="str">
        <f>INDEX(Level[Level],MATCH(PIs[[#This Row],[L]],Level[GUID],0),1)</f>
        <v>Major Must</v>
      </c>
      <c r="N122" t="s">
        <v>311</v>
      </c>
      <c r="O122" t="str">
        <f>INDEX(allsections[[S]:[Order]],MATCH(PIs[[#This Row],[SGUID]],allsections[SGUID],0),1)</f>
        <v>FV 22 BIODIVERSITEIT EN HABITATS</v>
      </c>
      <c r="P122" t="str">
        <f>INDEX(allsections[[S]:[Order]],MATCH(PIs[[#This Row],[SGUID]],allsections[SGUID],0),2)</f>
        <v>-</v>
      </c>
      <c r="Q122">
        <f>INDEX(allsections[[S]:[Order]],MATCH(PIs[[#This Row],[SGUID]],allsections[SGUID],0),3)</f>
        <v>22</v>
      </c>
      <c r="R122" t="s">
        <v>358</v>
      </c>
      <c r="S122" t="str">
        <f>INDEX(allsections[[S]:[Order]],MATCH(PIs[[#This Row],[SSGUID]],allsections[SGUID],0),1)</f>
        <v>FV 22.03 Natuurlijke ecosystemen en habitats worden niet omgezet in landbouwgebied</v>
      </c>
      <c r="T122" t="str">
        <f>INDEX(allsections[[S]:[Order]],MATCH(PIs[[#This Row],[SSGUID]],allsections[SGUID],0),2)</f>
        <v>-</v>
      </c>
      <c r="U122">
        <f>INDEX(S2PQ_relational[],MATCH(PIs[[#This Row],[GUID]],S2PQ_relational[PIGUID],0),2)</f>
        <v>0</v>
      </c>
      <c r="V122" t="b">
        <v>0</v>
      </c>
      <c r="W122" t="b">
        <v>1</v>
      </c>
    </row>
    <row r="123" spans="1:23" x14ac:dyDescent="0.25">
      <c r="A123" t="s">
        <v>816</v>
      </c>
      <c r="C123" t="s">
        <v>817</v>
      </c>
      <c r="D123" t="s">
        <v>818</v>
      </c>
      <c r="E123" t="s">
        <v>819</v>
      </c>
      <c r="F123" t="s">
        <v>820</v>
      </c>
      <c r="G123" t="s">
        <v>821</v>
      </c>
      <c r="H123" t="s">
        <v>48</v>
      </c>
      <c r="I123" t="str">
        <f>INDEX(Level[Level],MATCH(PIs[[#This Row],[L]],Level[GUID],0),1)</f>
        <v>Major Must</v>
      </c>
      <c r="N123" t="s">
        <v>808</v>
      </c>
      <c r="O123" t="str">
        <f>INDEX(allsections[[S]:[Order]],MATCH(PIs[[#This Row],[SGUID]],allsections[SGUID],0),1)</f>
        <v>FV 20 GEZONDHEID, VEILIGHEID EN WELZIJN VAN MEDEWERKERS</v>
      </c>
      <c r="P123" t="str">
        <f>INDEX(allsections[[S]:[Order]],MATCH(PIs[[#This Row],[SGUID]],allsections[SGUID],0),2)</f>
        <v>-</v>
      </c>
      <c r="Q123">
        <f>INDEX(allsections[[S]:[Order]],MATCH(PIs[[#This Row],[SGUID]],allsections[SGUID],0),3)</f>
        <v>20</v>
      </c>
      <c r="R123" t="s">
        <v>809</v>
      </c>
      <c r="S123" t="str">
        <f>INDEX(allsections[[S]:[Order]],MATCH(PIs[[#This Row],[SSGUID]],allsections[SGUID],0),1)</f>
        <v>FV 20.04 Welzijn van medewerkers</v>
      </c>
      <c r="T123" t="str">
        <f>INDEX(allsections[[S]:[Order]],MATCH(PIs[[#This Row],[SSGUID]],allsections[SGUID],0),2)</f>
        <v>-</v>
      </c>
      <c r="U123">
        <f>INDEX(S2PQ_relational[],MATCH(PIs[[#This Row],[GUID]],S2PQ_relational[PIGUID],0),2)</f>
        <v>0</v>
      </c>
      <c r="V123" t="b">
        <v>0</v>
      </c>
      <c r="W123" t="b">
        <v>1</v>
      </c>
    </row>
    <row r="124" spans="1:23" ht="409.5" x14ac:dyDescent="0.25">
      <c r="A124" t="s">
        <v>822</v>
      </c>
      <c r="C124" t="s">
        <v>823</v>
      </c>
      <c r="D124" t="s">
        <v>824</v>
      </c>
      <c r="E124" s="57" t="s">
        <v>825</v>
      </c>
      <c r="F124" t="s">
        <v>826</v>
      </c>
      <c r="G124" s="57" t="s">
        <v>827</v>
      </c>
      <c r="H124" t="s">
        <v>66</v>
      </c>
      <c r="I124" t="str">
        <f>INDEX(Level[Level],MATCH(PIs[[#This Row],[L]],Level[GUID],0),1)</f>
        <v>Aanbeveling</v>
      </c>
      <c r="N124" t="s">
        <v>332</v>
      </c>
      <c r="O124" t="str">
        <f>INDEX(allsections[[S]:[Order]],MATCH(PIs[[#This Row],[SGUID]],allsections[SGUID],0),1)</f>
        <v>FV 24 BROEIKASGASSEN EN KLIMAATVERANDERING</v>
      </c>
      <c r="P124" t="str">
        <f>INDEX(allsections[[S]:[Order]],MATCH(PIs[[#This Row],[SGUID]],allsections[SGUID],0),2)</f>
        <v>-</v>
      </c>
      <c r="Q124">
        <f>INDEX(allsections[[S]:[Order]],MATCH(PIs[[#This Row],[SGUID]],allsections[SGUID],0),3)</f>
        <v>24</v>
      </c>
      <c r="R124" t="s">
        <v>119</v>
      </c>
      <c r="S124" t="str">
        <f>INDEX(allsections[[S]:[Order]],MATCH(PIs[[#This Row],[SSGUID]],allsections[SGUID],0),1)</f>
        <v>-</v>
      </c>
      <c r="T124" t="str">
        <f>INDEX(allsections[[S]:[Order]],MATCH(PIs[[#This Row],[SSGUID]],allsections[SGUID],0),2)</f>
        <v>-</v>
      </c>
      <c r="U124">
        <f>INDEX(S2PQ_relational[],MATCH(PIs[[#This Row],[GUID]],S2PQ_relational[PIGUID],0),2)</f>
        <v>0</v>
      </c>
      <c r="V124" t="b">
        <v>0</v>
      </c>
      <c r="W124" t="b">
        <v>1</v>
      </c>
    </row>
    <row r="125" spans="1:23" ht="409.5" x14ac:dyDescent="0.25">
      <c r="A125" t="s">
        <v>828</v>
      </c>
      <c r="C125" t="s">
        <v>829</v>
      </c>
      <c r="D125" t="s">
        <v>830</v>
      </c>
      <c r="E125" t="s">
        <v>831</v>
      </c>
      <c r="F125" t="s">
        <v>832</v>
      </c>
      <c r="G125" s="57" t="s">
        <v>833</v>
      </c>
      <c r="H125" t="s">
        <v>48</v>
      </c>
      <c r="I125" t="str">
        <f>INDEX(Level[Level],MATCH(PIs[[#This Row],[L]],Level[GUID],0),1)</f>
        <v>Major Must</v>
      </c>
      <c r="N125" t="s">
        <v>801</v>
      </c>
      <c r="O125" t="str">
        <f>INDEX(allsections[[S]:[Order]],MATCH(PIs[[#This Row],[SGUID]],allsections[SGUID],0),1)</f>
        <v>FV 21 LOCATIEBEHEER</v>
      </c>
      <c r="P125" t="str">
        <f>INDEX(allsections[[S]:[Order]],MATCH(PIs[[#This Row],[SGUID]],allsections[SGUID],0),2)</f>
        <v>-</v>
      </c>
      <c r="Q125">
        <f>INDEX(allsections[[S]:[Order]],MATCH(PIs[[#This Row],[SGUID]],allsections[SGUID],0),3)</f>
        <v>21</v>
      </c>
      <c r="R125" t="s">
        <v>119</v>
      </c>
      <c r="S125" t="str">
        <f>INDEX(allsections[[S]:[Order]],MATCH(PIs[[#This Row],[SSGUID]],allsections[SGUID],0),1)</f>
        <v>-</v>
      </c>
      <c r="T125" t="str">
        <f>INDEX(allsections[[S]:[Order]],MATCH(PIs[[#This Row],[SSGUID]],allsections[SGUID],0),2)</f>
        <v>-</v>
      </c>
      <c r="U125">
        <f>INDEX(S2PQ_relational[],MATCH(PIs[[#This Row],[GUID]],S2PQ_relational[PIGUID],0),2)</f>
        <v>0</v>
      </c>
      <c r="V125" t="b">
        <v>0</v>
      </c>
      <c r="W125" t="b">
        <v>1</v>
      </c>
    </row>
    <row r="126" spans="1:23" ht="409.5" x14ac:dyDescent="0.25">
      <c r="A126" t="s">
        <v>834</v>
      </c>
      <c r="C126" t="s">
        <v>835</v>
      </c>
      <c r="D126" t="s">
        <v>836</v>
      </c>
      <c r="E126" t="s">
        <v>837</v>
      </c>
      <c r="F126" t="s">
        <v>838</v>
      </c>
      <c r="G126" s="57" t="s">
        <v>839</v>
      </c>
      <c r="H126" t="s">
        <v>66</v>
      </c>
      <c r="I126" t="str">
        <f>INDEX(Level[Level],MATCH(PIs[[#This Row],[L]],Level[GUID],0),1)</f>
        <v>Aanbeveling</v>
      </c>
      <c r="N126" t="s">
        <v>801</v>
      </c>
      <c r="O126" t="str">
        <f>INDEX(allsections[[S]:[Order]],MATCH(PIs[[#This Row],[SGUID]],allsections[SGUID],0),1)</f>
        <v>FV 21 LOCATIEBEHEER</v>
      </c>
      <c r="P126" t="str">
        <f>INDEX(allsections[[S]:[Order]],MATCH(PIs[[#This Row],[SGUID]],allsections[SGUID],0),2)</f>
        <v>-</v>
      </c>
      <c r="Q126">
        <f>INDEX(allsections[[S]:[Order]],MATCH(PIs[[#This Row],[SGUID]],allsections[SGUID],0),3)</f>
        <v>21</v>
      </c>
      <c r="R126" t="s">
        <v>119</v>
      </c>
      <c r="S126" t="str">
        <f>INDEX(allsections[[S]:[Order]],MATCH(PIs[[#This Row],[SSGUID]],allsections[SGUID],0),1)</f>
        <v>-</v>
      </c>
      <c r="T126" t="str">
        <f>INDEX(allsections[[S]:[Order]],MATCH(PIs[[#This Row],[SSGUID]],allsections[SGUID],0),2)</f>
        <v>-</v>
      </c>
      <c r="U126">
        <f>INDEX(S2PQ_relational[],MATCH(PIs[[#This Row],[GUID]],S2PQ_relational[PIGUID],0),2)</f>
        <v>0</v>
      </c>
      <c r="V126" t="b">
        <v>0</v>
      </c>
      <c r="W126" t="b">
        <v>1</v>
      </c>
    </row>
    <row r="127" spans="1:23" ht="409.5" x14ac:dyDescent="0.25">
      <c r="A127" t="s">
        <v>840</v>
      </c>
      <c r="C127" t="s">
        <v>841</v>
      </c>
      <c r="D127" t="s">
        <v>842</v>
      </c>
      <c r="E127" t="s">
        <v>843</v>
      </c>
      <c r="F127" t="s">
        <v>844</v>
      </c>
      <c r="G127" s="57" t="s">
        <v>845</v>
      </c>
      <c r="H127" t="s">
        <v>48</v>
      </c>
      <c r="I127" t="str">
        <f>INDEX(Level[Level],MATCH(PIs[[#This Row],[L]],Level[GUID],0),1)</f>
        <v>Major Must</v>
      </c>
      <c r="N127" t="s">
        <v>788</v>
      </c>
      <c r="O127" t="str">
        <f>INDEX(allsections[[S]:[Order]],MATCH(PIs[[#This Row],[SGUID]],allsections[SGUID],0),1)</f>
        <v>FV 23 ENERGIE-EFFICIËNTIE</v>
      </c>
      <c r="P127" t="str">
        <f>INDEX(allsections[[S]:[Order]],MATCH(PIs[[#This Row],[SGUID]],allsections[SGUID],0),2)</f>
        <v>-</v>
      </c>
      <c r="Q127">
        <f>INDEX(allsections[[S]:[Order]],MATCH(PIs[[#This Row],[SGUID]],allsections[SGUID],0),3)</f>
        <v>23</v>
      </c>
      <c r="R127" t="s">
        <v>119</v>
      </c>
      <c r="S127" t="str">
        <f>INDEX(allsections[[S]:[Order]],MATCH(PIs[[#This Row],[SSGUID]],allsections[SGUID],0),1)</f>
        <v>-</v>
      </c>
      <c r="T127" t="str">
        <f>INDEX(allsections[[S]:[Order]],MATCH(PIs[[#This Row],[SSGUID]],allsections[SGUID],0),2)</f>
        <v>-</v>
      </c>
      <c r="U127">
        <f>INDEX(S2PQ_relational[],MATCH(PIs[[#This Row],[GUID]],S2PQ_relational[PIGUID],0),2)</f>
        <v>0</v>
      </c>
      <c r="V127" t="b">
        <v>0</v>
      </c>
      <c r="W127" t="b">
        <v>1</v>
      </c>
    </row>
    <row r="128" spans="1:23" x14ac:dyDescent="0.25">
      <c r="A128" t="s">
        <v>846</v>
      </c>
      <c r="C128" t="s">
        <v>847</v>
      </c>
      <c r="D128" t="s">
        <v>848</v>
      </c>
      <c r="E128" t="s">
        <v>849</v>
      </c>
      <c r="F128" t="s">
        <v>850</v>
      </c>
      <c r="G128" t="s">
        <v>851</v>
      </c>
      <c r="H128" t="s">
        <v>57</v>
      </c>
      <c r="I128" t="str">
        <f>INDEX(Level[Level],MATCH(PIs[[#This Row],[L]],Level[GUID],0),1)</f>
        <v>Minor Must</v>
      </c>
      <c r="N128" t="s">
        <v>808</v>
      </c>
      <c r="O128" t="str">
        <f>INDEX(allsections[[S]:[Order]],MATCH(PIs[[#This Row],[SGUID]],allsections[SGUID],0),1)</f>
        <v>FV 20 GEZONDHEID, VEILIGHEID EN WELZIJN VAN MEDEWERKERS</v>
      </c>
      <c r="P128" t="str">
        <f>INDEX(allsections[[S]:[Order]],MATCH(PIs[[#This Row],[SGUID]],allsections[SGUID],0),2)</f>
        <v>-</v>
      </c>
      <c r="Q128">
        <f>INDEX(allsections[[S]:[Order]],MATCH(PIs[[#This Row],[SGUID]],allsections[SGUID],0),3)</f>
        <v>20</v>
      </c>
      <c r="R128" t="s">
        <v>809</v>
      </c>
      <c r="S128" t="str">
        <f>INDEX(allsections[[S]:[Order]],MATCH(PIs[[#This Row],[SSGUID]],allsections[SGUID],0),1)</f>
        <v>FV 20.04 Welzijn van medewerkers</v>
      </c>
      <c r="T128" t="str">
        <f>INDEX(allsections[[S]:[Order]],MATCH(PIs[[#This Row],[SSGUID]],allsections[SGUID],0),2)</f>
        <v>-</v>
      </c>
      <c r="U128">
        <f>INDEX(S2PQ_relational[],MATCH(PIs[[#This Row],[GUID]],S2PQ_relational[PIGUID],0),2)</f>
        <v>0</v>
      </c>
      <c r="V128" t="b">
        <v>0</v>
      </c>
      <c r="W128" t="b">
        <v>1</v>
      </c>
    </row>
    <row r="129" spans="1:23" ht="409.5" x14ac:dyDescent="0.25">
      <c r="A129" t="s">
        <v>852</v>
      </c>
      <c r="C129" t="s">
        <v>853</v>
      </c>
      <c r="D129" t="s">
        <v>854</v>
      </c>
      <c r="E129" t="s">
        <v>855</v>
      </c>
      <c r="F129" t="s">
        <v>856</v>
      </c>
      <c r="G129" s="57" t="s">
        <v>857</v>
      </c>
      <c r="H129" t="s">
        <v>48</v>
      </c>
      <c r="I129" t="str">
        <f>INDEX(Level[Level],MATCH(PIs[[#This Row],[L]],Level[GUID],0),1)</f>
        <v>Major Must</v>
      </c>
      <c r="N129" t="s">
        <v>801</v>
      </c>
      <c r="O129" t="str">
        <f>INDEX(allsections[[S]:[Order]],MATCH(PIs[[#This Row],[SGUID]],allsections[SGUID],0),1)</f>
        <v>FV 21 LOCATIEBEHEER</v>
      </c>
      <c r="P129" t="str">
        <f>INDEX(allsections[[S]:[Order]],MATCH(PIs[[#This Row],[SGUID]],allsections[SGUID],0),2)</f>
        <v>-</v>
      </c>
      <c r="Q129">
        <f>INDEX(allsections[[S]:[Order]],MATCH(PIs[[#This Row],[SGUID]],allsections[SGUID],0),3)</f>
        <v>21</v>
      </c>
      <c r="R129" t="s">
        <v>119</v>
      </c>
      <c r="S129" t="str">
        <f>INDEX(allsections[[S]:[Order]],MATCH(PIs[[#This Row],[SSGUID]],allsections[SGUID],0),1)</f>
        <v>-</v>
      </c>
      <c r="T129" t="str">
        <f>INDEX(allsections[[S]:[Order]],MATCH(PIs[[#This Row],[SSGUID]],allsections[SGUID],0),2)</f>
        <v>-</v>
      </c>
      <c r="U129">
        <f>INDEX(S2PQ_relational[],MATCH(PIs[[#This Row],[GUID]],S2PQ_relational[PIGUID],0),2)</f>
        <v>0</v>
      </c>
      <c r="V129" t="b">
        <v>0</v>
      </c>
      <c r="W129" t="b">
        <v>1</v>
      </c>
    </row>
    <row r="130" spans="1:23" x14ac:dyDescent="0.25">
      <c r="A130" t="s">
        <v>858</v>
      </c>
      <c r="C130" t="s">
        <v>859</v>
      </c>
      <c r="D130" t="s">
        <v>860</v>
      </c>
      <c r="E130" t="s">
        <v>861</v>
      </c>
      <c r="F130" t="s">
        <v>862</v>
      </c>
      <c r="G130" t="s">
        <v>863</v>
      </c>
      <c r="H130" t="s">
        <v>57</v>
      </c>
      <c r="I130" t="str">
        <f>INDEX(Level[Level],MATCH(PIs[[#This Row],[L]],Level[GUID],0),1)</f>
        <v>Minor Must</v>
      </c>
      <c r="N130" t="s">
        <v>808</v>
      </c>
      <c r="O130" t="str">
        <f>INDEX(allsections[[S]:[Order]],MATCH(PIs[[#This Row],[SGUID]],allsections[SGUID],0),1)</f>
        <v>FV 20 GEZONDHEID, VEILIGHEID EN WELZIJN VAN MEDEWERKERS</v>
      </c>
      <c r="P130" t="str">
        <f>INDEX(allsections[[S]:[Order]],MATCH(PIs[[#This Row],[SGUID]],allsections[SGUID],0),2)</f>
        <v>-</v>
      </c>
      <c r="Q130">
        <f>INDEX(allsections[[S]:[Order]],MATCH(PIs[[#This Row],[SGUID]],allsections[SGUID],0),3)</f>
        <v>20</v>
      </c>
      <c r="R130" t="s">
        <v>864</v>
      </c>
      <c r="S130" t="str">
        <f>INDEX(allsections[[S]:[Order]],MATCH(PIs[[#This Row],[SSGUID]],allsections[SGUID],0),1)</f>
        <v>FV 20.02 Gevaren en eerstehulpverlening</v>
      </c>
      <c r="T130" t="str">
        <f>INDEX(allsections[[S]:[Order]],MATCH(PIs[[#This Row],[SSGUID]],allsections[SGUID],0),2)</f>
        <v>-</v>
      </c>
      <c r="U130">
        <f>INDEX(S2PQ_relational[],MATCH(PIs[[#This Row],[GUID]],S2PQ_relational[PIGUID],0),2)</f>
        <v>0</v>
      </c>
      <c r="V130" t="b">
        <v>0</v>
      </c>
      <c r="W130" t="b">
        <v>1</v>
      </c>
    </row>
    <row r="131" spans="1:23" x14ac:dyDescent="0.25">
      <c r="A131" t="s">
        <v>865</v>
      </c>
      <c r="C131" t="s">
        <v>866</v>
      </c>
      <c r="D131" t="s">
        <v>867</v>
      </c>
      <c r="E131" t="s">
        <v>868</v>
      </c>
      <c r="F131" t="s">
        <v>869</v>
      </c>
      <c r="G131" t="s">
        <v>870</v>
      </c>
      <c r="H131" t="s">
        <v>48</v>
      </c>
      <c r="I131" t="str">
        <f>INDEX(Level[Level],MATCH(PIs[[#This Row],[L]],Level[GUID],0),1)</f>
        <v>Major Must</v>
      </c>
      <c r="N131" t="s">
        <v>801</v>
      </c>
      <c r="O131" t="str">
        <f>INDEX(allsections[[S]:[Order]],MATCH(PIs[[#This Row],[SGUID]],allsections[SGUID],0),1)</f>
        <v>FV 21 LOCATIEBEHEER</v>
      </c>
      <c r="P131" t="str">
        <f>INDEX(allsections[[S]:[Order]],MATCH(PIs[[#This Row],[SGUID]],allsections[SGUID],0),2)</f>
        <v>-</v>
      </c>
      <c r="Q131">
        <f>INDEX(allsections[[S]:[Order]],MATCH(PIs[[#This Row],[SGUID]],allsections[SGUID],0),3)</f>
        <v>21</v>
      </c>
      <c r="R131" t="s">
        <v>119</v>
      </c>
      <c r="S131" t="str">
        <f>INDEX(allsections[[S]:[Order]],MATCH(PIs[[#This Row],[SSGUID]],allsections[SGUID],0),1)</f>
        <v>-</v>
      </c>
      <c r="T131" t="str">
        <f>INDEX(allsections[[S]:[Order]],MATCH(PIs[[#This Row],[SSGUID]],allsections[SGUID],0),2)</f>
        <v>-</v>
      </c>
      <c r="U131">
        <f>INDEX(S2PQ_relational[],MATCH(PIs[[#This Row],[GUID]],S2PQ_relational[PIGUID],0),2)</f>
        <v>0</v>
      </c>
      <c r="V131" t="b">
        <v>0</v>
      </c>
      <c r="W131" t="b">
        <v>1</v>
      </c>
    </row>
    <row r="132" spans="1:23" ht="409.5" x14ac:dyDescent="0.25">
      <c r="A132" t="s">
        <v>871</v>
      </c>
      <c r="C132" t="s">
        <v>872</v>
      </c>
      <c r="D132" t="s">
        <v>873</v>
      </c>
      <c r="E132" t="s">
        <v>874</v>
      </c>
      <c r="F132" t="s">
        <v>875</v>
      </c>
      <c r="G132" s="57" t="s">
        <v>876</v>
      </c>
      <c r="H132" t="s">
        <v>57</v>
      </c>
      <c r="I132" t="str">
        <f>INDEX(Level[Level],MATCH(PIs[[#This Row],[L]],Level[GUID],0),1)</f>
        <v>Minor Must</v>
      </c>
      <c r="N132" t="s">
        <v>788</v>
      </c>
      <c r="O132" t="str">
        <f>INDEX(allsections[[S]:[Order]],MATCH(PIs[[#This Row],[SGUID]],allsections[SGUID],0),1)</f>
        <v>FV 23 ENERGIE-EFFICIËNTIE</v>
      </c>
      <c r="P132" t="str">
        <f>INDEX(allsections[[S]:[Order]],MATCH(PIs[[#This Row],[SGUID]],allsections[SGUID],0),2)</f>
        <v>-</v>
      </c>
      <c r="Q132">
        <f>INDEX(allsections[[S]:[Order]],MATCH(PIs[[#This Row],[SGUID]],allsections[SGUID],0),3)</f>
        <v>23</v>
      </c>
      <c r="R132" t="s">
        <v>119</v>
      </c>
      <c r="S132" t="str">
        <f>INDEX(allsections[[S]:[Order]],MATCH(PIs[[#This Row],[SSGUID]],allsections[SGUID],0),1)</f>
        <v>-</v>
      </c>
      <c r="T132" t="str">
        <f>INDEX(allsections[[S]:[Order]],MATCH(PIs[[#This Row],[SSGUID]],allsections[SGUID],0),2)</f>
        <v>-</v>
      </c>
      <c r="U132">
        <f>INDEX(S2PQ_relational[],MATCH(PIs[[#This Row],[GUID]],S2PQ_relational[PIGUID],0),2)</f>
        <v>0</v>
      </c>
      <c r="V132" t="b">
        <v>0</v>
      </c>
      <c r="W132" t="b">
        <v>1</v>
      </c>
    </row>
    <row r="133" spans="1:23" ht="409.5" x14ac:dyDescent="0.25">
      <c r="A133" t="s">
        <v>877</v>
      </c>
      <c r="C133" t="s">
        <v>878</v>
      </c>
      <c r="D133" t="s">
        <v>879</v>
      </c>
      <c r="E133" t="s">
        <v>880</v>
      </c>
      <c r="F133" t="s">
        <v>881</v>
      </c>
      <c r="G133" s="57" t="s">
        <v>882</v>
      </c>
      <c r="H133" t="s">
        <v>48</v>
      </c>
      <c r="I133" t="str">
        <f>INDEX(Level[Level],MATCH(PIs[[#This Row],[L]],Level[GUID],0),1)</f>
        <v>Major Must</v>
      </c>
      <c r="N133" t="s">
        <v>808</v>
      </c>
      <c r="O133" t="str">
        <f>INDEX(allsections[[S]:[Order]],MATCH(PIs[[#This Row],[SGUID]],allsections[SGUID],0),1)</f>
        <v>FV 20 GEZONDHEID, VEILIGHEID EN WELZIJN VAN MEDEWERKERS</v>
      </c>
      <c r="P133" t="str">
        <f>INDEX(allsections[[S]:[Order]],MATCH(PIs[[#This Row],[SGUID]],allsections[SGUID],0),2)</f>
        <v>-</v>
      </c>
      <c r="Q133">
        <f>INDEX(allsections[[S]:[Order]],MATCH(PIs[[#This Row],[SGUID]],allsections[SGUID],0),3)</f>
        <v>20</v>
      </c>
      <c r="R133" t="s">
        <v>809</v>
      </c>
      <c r="S133" t="str">
        <f>INDEX(allsections[[S]:[Order]],MATCH(PIs[[#This Row],[SSGUID]],allsections[SGUID],0),1)</f>
        <v>FV 20.04 Welzijn van medewerkers</v>
      </c>
      <c r="T133" t="str">
        <f>INDEX(allsections[[S]:[Order]],MATCH(PIs[[#This Row],[SSGUID]],allsections[SGUID],0),2)</f>
        <v>-</v>
      </c>
      <c r="U133">
        <f>INDEX(S2PQ_relational[],MATCH(PIs[[#This Row],[GUID]],S2PQ_relational[PIGUID],0),2)</f>
        <v>0</v>
      </c>
      <c r="V133" t="b">
        <v>0</v>
      </c>
      <c r="W133" t="b">
        <v>1</v>
      </c>
    </row>
    <row r="134" spans="1:23" ht="409.5" x14ac:dyDescent="0.25">
      <c r="A134" t="s">
        <v>883</v>
      </c>
      <c r="C134" t="s">
        <v>884</v>
      </c>
      <c r="D134" t="s">
        <v>885</v>
      </c>
      <c r="E134" t="s">
        <v>886</v>
      </c>
      <c r="F134" t="s">
        <v>887</v>
      </c>
      <c r="G134" s="57" t="s">
        <v>888</v>
      </c>
      <c r="H134" t="s">
        <v>57</v>
      </c>
      <c r="I134" t="str">
        <f>INDEX(Level[Level],MATCH(PIs[[#This Row],[L]],Level[GUID],0),1)</f>
        <v>Minor Must</v>
      </c>
      <c r="N134" t="s">
        <v>808</v>
      </c>
      <c r="O134" t="str">
        <f>INDEX(allsections[[S]:[Order]],MATCH(PIs[[#This Row],[SGUID]],allsections[SGUID],0),1)</f>
        <v>FV 20 GEZONDHEID, VEILIGHEID EN WELZIJN VAN MEDEWERKERS</v>
      </c>
      <c r="P134" t="str">
        <f>INDEX(allsections[[S]:[Order]],MATCH(PIs[[#This Row],[SGUID]],allsections[SGUID],0),2)</f>
        <v>-</v>
      </c>
      <c r="Q134">
        <f>INDEX(allsections[[S]:[Order]],MATCH(PIs[[#This Row],[SGUID]],allsections[SGUID],0),3)</f>
        <v>20</v>
      </c>
      <c r="R134" t="s">
        <v>889</v>
      </c>
      <c r="S134" t="str">
        <f>INDEX(allsections[[S]:[Order]],MATCH(PIs[[#This Row],[SSGUID]],allsections[SGUID],0),1)</f>
        <v>FV 20.03 Persoonlijke beschermingsmiddelen</v>
      </c>
      <c r="T134" t="str">
        <f>INDEX(allsections[[S]:[Order]],MATCH(PIs[[#This Row],[SSGUID]],allsections[SGUID],0),2)</f>
        <v>-</v>
      </c>
      <c r="U134">
        <f>INDEX(S2PQ_relational[],MATCH(PIs[[#This Row],[GUID]],S2PQ_relational[PIGUID],0),2)</f>
        <v>0</v>
      </c>
      <c r="V134" t="b">
        <v>0</v>
      </c>
      <c r="W134" t="b">
        <v>1</v>
      </c>
    </row>
    <row r="135" spans="1:23" x14ac:dyDescent="0.25">
      <c r="A135" t="s">
        <v>890</v>
      </c>
      <c r="C135" t="s">
        <v>891</v>
      </c>
      <c r="D135" t="s">
        <v>892</v>
      </c>
      <c r="E135" t="s">
        <v>893</v>
      </c>
      <c r="F135" t="s">
        <v>894</v>
      </c>
      <c r="G135" t="s">
        <v>895</v>
      </c>
      <c r="H135" t="s">
        <v>57</v>
      </c>
      <c r="I135" t="str">
        <f>INDEX(Level[Level],MATCH(PIs[[#This Row],[L]],Level[GUID],0),1)</f>
        <v>Minor Must</v>
      </c>
      <c r="N135" t="s">
        <v>808</v>
      </c>
      <c r="O135" t="str">
        <f>INDEX(allsections[[S]:[Order]],MATCH(PIs[[#This Row],[SGUID]],allsections[SGUID],0),1)</f>
        <v>FV 20 GEZONDHEID, VEILIGHEID EN WELZIJN VAN MEDEWERKERS</v>
      </c>
      <c r="P135" t="str">
        <f>INDEX(allsections[[S]:[Order]],MATCH(PIs[[#This Row],[SGUID]],allsections[SGUID],0),2)</f>
        <v>-</v>
      </c>
      <c r="Q135">
        <f>INDEX(allsections[[S]:[Order]],MATCH(PIs[[#This Row],[SGUID]],allsections[SGUID],0),3)</f>
        <v>20</v>
      </c>
      <c r="R135" t="s">
        <v>864</v>
      </c>
      <c r="S135" t="str">
        <f>INDEX(allsections[[S]:[Order]],MATCH(PIs[[#This Row],[SSGUID]],allsections[SGUID],0),1)</f>
        <v>FV 20.02 Gevaren en eerstehulpverlening</v>
      </c>
      <c r="T135" t="str">
        <f>INDEX(allsections[[S]:[Order]],MATCH(PIs[[#This Row],[SSGUID]],allsections[SGUID],0),2)</f>
        <v>-</v>
      </c>
      <c r="U135">
        <f>INDEX(S2PQ_relational[],MATCH(PIs[[#This Row],[GUID]],S2PQ_relational[PIGUID],0),2)</f>
        <v>0</v>
      </c>
      <c r="V135" t="b">
        <v>0</v>
      </c>
      <c r="W135" t="b">
        <v>1</v>
      </c>
    </row>
    <row r="136" spans="1:23" ht="409.5" x14ac:dyDescent="0.25">
      <c r="A136" t="s">
        <v>896</v>
      </c>
      <c r="C136" t="s">
        <v>897</v>
      </c>
      <c r="D136" t="s">
        <v>898</v>
      </c>
      <c r="E136" t="s">
        <v>899</v>
      </c>
      <c r="F136" t="s">
        <v>900</v>
      </c>
      <c r="G136" s="57" t="s">
        <v>901</v>
      </c>
      <c r="H136" t="s">
        <v>48</v>
      </c>
      <c r="I136" t="str">
        <f>INDEX(Level[Level],MATCH(PIs[[#This Row],[L]],Level[GUID],0),1)</f>
        <v>Major Must</v>
      </c>
      <c r="N136" t="s">
        <v>808</v>
      </c>
      <c r="O136" t="str">
        <f>INDEX(allsections[[S]:[Order]],MATCH(PIs[[#This Row],[SGUID]],allsections[SGUID],0),1)</f>
        <v>FV 20 GEZONDHEID, VEILIGHEID EN WELZIJN VAN MEDEWERKERS</v>
      </c>
      <c r="P136" t="str">
        <f>INDEX(allsections[[S]:[Order]],MATCH(PIs[[#This Row],[SGUID]],allsections[SGUID],0),2)</f>
        <v>-</v>
      </c>
      <c r="Q136">
        <f>INDEX(allsections[[S]:[Order]],MATCH(PIs[[#This Row],[SGUID]],allsections[SGUID],0),3)</f>
        <v>20</v>
      </c>
      <c r="R136" t="s">
        <v>889</v>
      </c>
      <c r="S136" t="str">
        <f>INDEX(allsections[[S]:[Order]],MATCH(PIs[[#This Row],[SSGUID]],allsections[SGUID],0),1)</f>
        <v>FV 20.03 Persoonlijke beschermingsmiddelen</v>
      </c>
      <c r="T136" t="str">
        <f>INDEX(allsections[[S]:[Order]],MATCH(PIs[[#This Row],[SSGUID]],allsections[SGUID],0),2)</f>
        <v>-</v>
      </c>
      <c r="U136">
        <f>INDEX(S2PQ_relational[],MATCH(PIs[[#This Row],[GUID]],S2PQ_relational[PIGUID],0),2)</f>
        <v>0</v>
      </c>
      <c r="V136" t="b">
        <v>0</v>
      </c>
      <c r="W136" t="b">
        <v>1</v>
      </c>
    </row>
    <row r="137" spans="1:23" x14ac:dyDescent="0.25">
      <c r="A137" t="s">
        <v>902</v>
      </c>
      <c r="C137" t="s">
        <v>903</v>
      </c>
      <c r="D137" t="s">
        <v>904</v>
      </c>
      <c r="E137" t="s">
        <v>905</v>
      </c>
      <c r="F137" t="s">
        <v>906</v>
      </c>
      <c r="G137" t="s">
        <v>907</v>
      </c>
      <c r="H137" t="s">
        <v>48</v>
      </c>
      <c r="I137" t="str">
        <f>INDEX(Level[Level],MATCH(PIs[[#This Row],[L]],Level[GUID],0),1)</f>
        <v>Major Must</v>
      </c>
      <c r="N137" t="s">
        <v>808</v>
      </c>
      <c r="O137" t="str">
        <f>INDEX(allsections[[S]:[Order]],MATCH(PIs[[#This Row],[SGUID]],allsections[SGUID],0),1)</f>
        <v>FV 20 GEZONDHEID, VEILIGHEID EN WELZIJN VAN MEDEWERKERS</v>
      </c>
      <c r="P137" t="str">
        <f>INDEX(allsections[[S]:[Order]],MATCH(PIs[[#This Row],[SGUID]],allsections[SGUID],0),2)</f>
        <v>-</v>
      </c>
      <c r="Q137">
        <f>INDEX(allsections[[S]:[Order]],MATCH(PIs[[#This Row],[SGUID]],allsections[SGUID],0),3)</f>
        <v>20</v>
      </c>
      <c r="R137" t="s">
        <v>889</v>
      </c>
      <c r="S137" t="str">
        <f>INDEX(allsections[[S]:[Order]],MATCH(PIs[[#This Row],[SSGUID]],allsections[SGUID],0),1)</f>
        <v>FV 20.03 Persoonlijke beschermingsmiddelen</v>
      </c>
      <c r="T137" t="str">
        <f>INDEX(allsections[[S]:[Order]],MATCH(PIs[[#This Row],[SSGUID]],allsections[SGUID],0),2)</f>
        <v>-</v>
      </c>
      <c r="U137">
        <f>INDEX(S2PQ_relational[],MATCH(PIs[[#This Row],[GUID]],S2PQ_relational[PIGUID],0),2)</f>
        <v>0</v>
      </c>
      <c r="V137" t="b">
        <v>0</v>
      </c>
      <c r="W137" t="b">
        <v>1</v>
      </c>
    </row>
    <row r="138" spans="1:23" ht="409.5" x14ac:dyDescent="0.25">
      <c r="A138" t="s">
        <v>908</v>
      </c>
      <c r="C138" t="s">
        <v>909</v>
      </c>
      <c r="D138" t="s">
        <v>910</v>
      </c>
      <c r="E138" t="s">
        <v>911</v>
      </c>
      <c r="F138" t="s">
        <v>912</v>
      </c>
      <c r="G138" s="57" t="s">
        <v>913</v>
      </c>
      <c r="H138" t="s">
        <v>57</v>
      </c>
      <c r="I138" t="str">
        <f>INDEX(Level[Level],MATCH(PIs[[#This Row],[L]],Level[GUID],0),1)</f>
        <v>Minor Must</v>
      </c>
      <c r="N138" t="s">
        <v>914</v>
      </c>
      <c r="O138" t="str">
        <f>INDEX(allsections[[S]:[Order]],MATCH(PIs[[#This Row],[SGUID]],allsections[SGUID],0),1)</f>
        <v>FV 03 PERSONEELSMANAGEMENT EN TRAINING</v>
      </c>
      <c r="P138" t="str">
        <f>INDEX(allsections[[S]:[Order]],MATCH(PIs[[#This Row],[SGUID]],allsections[SGUID],0),2)</f>
        <v>-</v>
      </c>
      <c r="Q138">
        <f>INDEX(allsections[[S]:[Order]],MATCH(PIs[[#This Row],[SGUID]],allsections[SGUID],0),3)</f>
        <v>3</v>
      </c>
      <c r="R138" t="s">
        <v>119</v>
      </c>
      <c r="S138" t="str">
        <f>INDEX(allsections[[S]:[Order]],MATCH(PIs[[#This Row],[SSGUID]],allsections[SGUID],0),1)</f>
        <v>-</v>
      </c>
      <c r="T138" t="str">
        <f>INDEX(allsections[[S]:[Order]],MATCH(PIs[[#This Row],[SSGUID]],allsections[SGUID],0),2)</f>
        <v>-</v>
      </c>
      <c r="U138">
        <f>INDEX(S2PQ_relational[],MATCH(PIs[[#This Row],[GUID]],S2PQ_relational[PIGUID],0),2)</f>
        <v>0</v>
      </c>
      <c r="V138" t="b">
        <v>0</v>
      </c>
      <c r="W138" t="b">
        <v>1</v>
      </c>
    </row>
    <row r="139" spans="1:23" ht="409.5" x14ac:dyDescent="0.25">
      <c r="A139" t="s">
        <v>915</v>
      </c>
      <c r="C139" t="s">
        <v>916</v>
      </c>
      <c r="D139" t="s">
        <v>917</v>
      </c>
      <c r="E139" t="s">
        <v>918</v>
      </c>
      <c r="F139" t="s">
        <v>919</v>
      </c>
      <c r="G139" s="57" t="s">
        <v>920</v>
      </c>
      <c r="H139" t="s">
        <v>48</v>
      </c>
      <c r="I139" t="str">
        <f>INDEX(Level[Level],MATCH(PIs[[#This Row],[L]],Level[GUID],0),1)</f>
        <v>Major Must</v>
      </c>
      <c r="N139" t="s">
        <v>808</v>
      </c>
      <c r="O139" t="str">
        <f>INDEX(allsections[[S]:[Order]],MATCH(PIs[[#This Row],[SGUID]],allsections[SGUID],0),1)</f>
        <v>FV 20 GEZONDHEID, VEILIGHEID EN WELZIJN VAN MEDEWERKERS</v>
      </c>
      <c r="P139" t="str">
        <f>INDEX(allsections[[S]:[Order]],MATCH(PIs[[#This Row],[SGUID]],allsections[SGUID],0),2)</f>
        <v>-</v>
      </c>
      <c r="Q139">
        <f>INDEX(allsections[[S]:[Order]],MATCH(PIs[[#This Row],[SGUID]],allsections[SGUID],0),3)</f>
        <v>20</v>
      </c>
      <c r="R139" t="s">
        <v>921</v>
      </c>
      <c r="S139" t="str">
        <f>INDEX(allsections[[S]:[Order]],MATCH(PIs[[#This Row],[SSGUID]],allsections[SGUID],0),1)</f>
        <v>FV 20.01 Risicobeoordeling en training</v>
      </c>
      <c r="T139" t="str">
        <f>INDEX(allsections[[S]:[Order]],MATCH(PIs[[#This Row],[SSGUID]],allsections[SGUID],0),2)</f>
        <v>-</v>
      </c>
      <c r="U139">
        <f>INDEX(S2PQ_relational[],MATCH(PIs[[#This Row],[GUID]],S2PQ_relational[PIGUID],0),2)</f>
        <v>0</v>
      </c>
      <c r="V139" t="b">
        <v>0</v>
      </c>
      <c r="W139" t="b">
        <v>1</v>
      </c>
    </row>
    <row r="140" spans="1:23" ht="409.5" x14ac:dyDescent="0.25">
      <c r="A140" t="s">
        <v>922</v>
      </c>
      <c r="C140" t="s">
        <v>923</v>
      </c>
      <c r="D140" t="s">
        <v>924</v>
      </c>
      <c r="E140" t="s">
        <v>925</v>
      </c>
      <c r="F140" t="s">
        <v>926</v>
      </c>
      <c r="G140" s="57" t="s">
        <v>927</v>
      </c>
      <c r="H140" t="s">
        <v>57</v>
      </c>
      <c r="I140" t="str">
        <f>INDEX(Level[Level],MATCH(PIs[[#This Row],[L]],Level[GUID],0),1)</f>
        <v>Minor Must</v>
      </c>
      <c r="N140" t="s">
        <v>928</v>
      </c>
      <c r="O140" t="str">
        <f>INDEX(allsections[[S]:[Order]],MATCH(PIs[[#This Row],[SGUID]],allsections[SGUID],0),1)</f>
        <v>FV 15 FOOD DEFENSE</v>
      </c>
      <c r="P140" t="str">
        <f>INDEX(allsections[[S]:[Order]],MATCH(PIs[[#This Row],[SGUID]],allsections[SGUID],0),2)</f>
        <v>-</v>
      </c>
      <c r="Q140">
        <f>INDEX(allsections[[S]:[Order]],MATCH(PIs[[#This Row],[SGUID]],allsections[SGUID],0),3)</f>
        <v>15</v>
      </c>
      <c r="R140" t="s">
        <v>119</v>
      </c>
      <c r="S140" t="str">
        <f>INDEX(allsections[[S]:[Order]],MATCH(PIs[[#This Row],[SSGUID]],allsections[SGUID],0),1)</f>
        <v>-</v>
      </c>
      <c r="T140" t="str">
        <f>INDEX(allsections[[S]:[Order]],MATCH(PIs[[#This Row],[SSGUID]],allsections[SGUID],0),2)</f>
        <v>-</v>
      </c>
      <c r="U140">
        <f>INDEX(S2PQ_relational[],MATCH(PIs[[#This Row],[GUID]],S2PQ_relational[PIGUID],0),2)</f>
        <v>0</v>
      </c>
      <c r="V140" t="b">
        <v>0</v>
      </c>
      <c r="W140" t="b">
        <v>1</v>
      </c>
    </row>
    <row r="141" spans="1:23" x14ac:dyDescent="0.25">
      <c r="A141" t="s">
        <v>929</v>
      </c>
      <c r="C141" t="s">
        <v>930</v>
      </c>
      <c r="D141" t="s">
        <v>931</v>
      </c>
      <c r="E141" t="s">
        <v>932</v>
      </c>
      <c r="F141" t="s">
        <v>933</v>
      </c>
      <c r="G141" t="s">
        <v>934</v>
      </c>
      <c r="H141" t="s">
        <v>66</v>
      </c>
      <c r="I141" t="str">
        <f>INDEX(Level[Level],MATCH(PIs[[#This Row],[L]],Level[GUID],0),1)</f>
        <v>Aanbeveling</v>
      </c>
      <c r="N141" t="s">
        <v>434</v>
      </c>
      <c r="O141" t="str">
        <f>INDEX(allsections[[S]:[Order]],MATCH(PIs[[#This Row],[SGUID]],allsections[SGUID],0),1)</f>
        <v>FV 25 AFVALBEHEER</v>
      </c>
      <c r="P141" t="str">
        <f>INDEX(allsections[[S]:[Order]],MATCH(PIs[[#This Row],[SGUID]],allsections[SGUID],0),2)</f>
        <v>-</v>
      </c>
      <c r="Q141">
        <f>INDEX(allsections[[S]:[Order]],MATCH(PIs[[#This Row],[SGUID]],allsections[SGUID],0),3)</f>
        <v>25</v>
      </c>
      <c r="R141" t="s">
        <v>119</v>
      </c>
      <c r="S141" t="str">
        <f>INDEX(allsections[[S]:[Order]],MATCH(PIs[[#This Row],[SSGUID]],allsections[SGUID],0),1)</f>
        <v>-</v>
      </c>
      <c r="T141" t="str">
        <f>INDEX(allsections[[S]:[Order]],MATCH(PIs[[#This Row],[SSGUID]],allsections[SGUID],0),2)</f>
        <v>-</v>
      </c>
      <c r="U141">
        <f>INDEX(S2PQ_relational[],MATCH(PIs[[#This Row],[GUID]],S2PQ_relational[PIGUID],0),2)</f>
        <v>0</v>
      </c>
      <c r="V141" t="b">
        <v>0</v>
      </c>
      <c r="W141" t="b">
        <v>1</v>
      </c>
    </row>
    <row r="142" spans="1:23" ht="409.5" x14ac:dyDescent="0.25">
      <c r="A142" t="s">
        <v>935</v>
      </c>
      <c r="C142" t="s">
        <v>936</v>
      </c>
      <c r="D142" t="s">
        <v>937</v>
      </c>
      <c r="E142" t="s">
        <v>938</v>
      </c>
      <c r="F142" t="s">
        <v>939</v>
      </c>
      <c r="G142" s="57" t="s">
        <v>940</v>
      </c>
      <c r="H142" t="s">
        <v>48</v>
      </c>
      <c r="I142" t="str">
        <f>INDEX(Level[Level],MATCH(PIs[[#This Row],[L]],Level[GUID],0),1)</f>
        <v>Major Must</v>
      </c>
      <c r="N142" t="s">
        <v>941</v>
      </c>
      <c r="O142" t="str">
        <f>INDEX(allsections[[S]:[Order]],MATCH(PIs[[#This Row],[SGUID]],allsections[SGUID],0),1)</f>
        <v>FV 14 VERKLARING VOEDSELVEILIGHEIDSBELEID</v>
      </c>
      <c r="P142" t="str">
        <f>INDEX(allsections[[S]:[Order]],MATCH(PIs[[#This Row],[SGUID]],allsections[SGUID],0),2)</f>
        <v>-</v>
      </c>
      <c r="Q142">
        <f>INDEX(allsections[[S]:[Order]],MATCH(PIs[[#This Row],[SGUID]],allsections[SGUID],0),3)</f>
        <v>14</v>
      </c>
      <c r="R142" t="s">
        <v>119</v>
      </c>
      <c r="S142" t="str">
        <f>INDEX(allsections[[S]:[Order]],MATCH(PIs[[#This Row],[SSGUID]],allsections[SGUID],0),1)</f>
        <v>-</v>
      </c>
      <c r="T142" t="str">
        <f>INDEX(allsections[[S]:[Order]],MATCH(PIs[[#This Row],[SSGUID]],allsections[SGUID],0),2)</f>
        <v>-</v>
      </c>
      <c r="U142">
        <f>INDEX(S2PQ_relational[],MATCH(PIs[[#This Row],[GUID]],S2PQ_relational[PIGUID],0),2)</f>
        <v>0</v>
      </c>
      <c r="V142" t="b">
        <v>0</v>
      </c>
      <c r="W142" t="b">
        <v>1</v>
      </c>
    </row>
    <row r="143" spans="1:23" ht="409.5" x14ac:dyDescent="0.25">
      <c r="A143" t="s">
        <v>942</v>
      </c>
      <c r="C143" t="s">
        <v>943</v>
      </c>
      <c r="D143" t="s">
        <v>944</v>
      </c>
      <c r="E143" t="s">
        <v>945</v>
      </c>
      <c r="F143" t="s">
        <v>946</v>
      </c>
      <c r="G143" s="57" t="s">
        <v>947</v>
      </c>
      <c r="H143" t="s">
        <v>48</v>
      </c>
      <c r="I143" t="str">
        <f>INDEX(Level[Level],MATCH(PIs[[#This Row],[L]],Level[GUID],0),1)</f>
        <v>Major Must</v>
      </c>
      <c r="N143" t="s">
        <v>948</v>
      </c>
      <c r="O143" t="str">
        <f>INDEX(allsections[[S]:[Order]],MATCH(PIs[[#This Row],[SGUID]],allsections[SGUID],0),1)</f>
        <v>FV 02 PLAN VOOR VOORTDURENDE VERBETERING</v>
      </c>
      <c r="P143" t="str">
        <f>INDEX(allsections[[S]:[Order]],MATCH(PIs[[#This Row],[SGUID]],allsections[SGUID],0),2)</f>
        <v>-</v>
      </c>
      <c r="Q143">
        <f>INDEX(allsections[[S]:[Order]],MATCH(PIs[[#This Row],[SGUID]],allsections[SGUID],0),3)</f>
        <v>2</v>
      </c>
      <c r="R143" t="s">
        <v>119</v>
      </c>
      <c r="S143" t="str">
        <f>INDEX(allsections[[S]:[Order]],MATCH(PIs[[#This Row],[SSGUID]],allsections[SGUID],0),1)</f>
        <v>-</v>
      </c>
      <c r="T143" t="str">
        <f>INDEX(allsections[[S]:[Order]],MATCH(PIs[[#This Row],[SSGUID]],allsections[SGUID],0),2)</f>
        <v>-</v>
      </c>
      <c r="U143">
        <f>INDEX(S2PQ_relational[],MATCH(PIs[[#This Row],[GUID]],S2PQ_relational[PIGUID],0),2)</f>
        <v>0</v>
      </c>
      <c r="V143" t="b">
        <v>0</v>
      </c>
      <c r="W143" t="b">
        <v>1</v>
      </c>
    </row>
    <row r="144" spans="1:23" ht="409.5" x14ac:dyDescent="0.25">
      <c r="A144" t="s">
        <v>949</v>
      </c>
      <c r="C144" t="s">
        <v>950</v>
      </c>
      <c r="D144" t="s">
        <v>951</v>
      </c>
      <c r="E144" t="s">
        <v>952</v>
      </c>
      <c r="F144" t="s">
        <v>953</v>
      </c>
      <c r="G144" s="57" t="s">
        <v>954</v>
      </c>
      <c r="H144" t="s">
        <v>48</v>
      </c>
      <c r="I144" t="str">
        <f>INDEX(Level[Level],MATCH(PIs[[#This Row],[L]],Level[GUID],0),1)</f>
        <v>Major Must</v>
      </c>
      <c r="N144" t="s">
        <v>184</v>
      </c>
      <c r="O144" t="str">
        <f>INDEX(allsections[[S]:[Order]],MATCH(PIs[[#This Row],[SGUID]],allsections[SGUID],0),1)</f>
        <v>FV 10 KLACHTEN</v>
      </c>
      <c r="P144" t="str">
        <f>INDEX(allsections[[S]:[Order]],MATCH(PIs[[#This Row],[SGUID]],allsections[SGUID],0),2)</f>
        <v>-</v>
      </c>
      <c r="Q144">
        <f>INDEX(allsections[[S]:[Order]],MATCH(PIs[[#This Row],[SGUID]],allsections[SGUID],0),3)</f>
        <v>10</v>
      </c>
      <c r="R144" t="s">
        <v>119</v>
      </c>
      <c r="S144" t="str">
        <f>INDEX(allsections[[S]:[Order]],MATCH(PIs[[#This Row],[SSGUID]],allsections[SGUID],0),1)</f>
        <v>-</v>
      </c>
      <c r="T144" t="str">
        <f>INDEX(allsections[[S]:[Order]],MATCH(PIs[[#This Row],[SSGUID]],allsections[SGUID],0),2)</f>
        <v>-</v>
      </c>
      <c r="U144">
        <f>INDEX(S2PQ_relational[],MATCH(PIs[[#This Row],[GUID]],S2PQ_relational[PIGUID],0),2)</f>
        <v>0</v>
      </c>
      <c r="V144" t="b">
        <v>0</v>
      </c>
      <c r="W144" t="b">
        <v>1</v>
      </c>
    </row>
    <row r="145" spans="1:23" x14ac:dyDescent="0.25">
      <c r="A145" t="s">
        <v>955</v>
      </c>
      <c r="C145" t="s">
        <v>956</v>
      </c>
      <c r="D145" t="s">
        <v>957</v>
      </c>
      <c r="E145" t="s">
        <v>958</v>
      </c>
      <c r="F145" t="s">
        <v>959</v>
      </c>
      <c r="G145" t="s">
        <v>960</v>
      </c>
      <c r="H145" t="s">
        <v>48</v>
      </c>
      <c r="I145" t="str">
        <f>INDEX(Level[Level],MATCH(PIs[[#This Row],[L]],Level[GUID],0),1)</f>
        <v>Major Must</v>
      </c>
      <c r="N145" t="s">
        <v>961</v>
      </c>
      <c r="O145" t="str">
        <f>INDEX(allsections[[S]:[Order]],MATCH(PIs[[#This Row],[SGUID]],allsections[SGUID],0),1)</f>
        <v>FV 13 APPARATUUR EN HULPMIDDELEN</v>
      </c>
      <c r="P145" t="str">
        <f>INDEX(allsections[[S]:[Order]],MATCH(PIs[[#This Row],[SGUID]],allsections[SGUID],0),2)</f>
        <v>-</v>
      </c>
      <c r="Q145">
        <f>INDEX(allsections[[S]:[Order]],MATCH(PIs[[#This Row],[SGUID]],allsections[SGUID],0),3)</f>
        <v>13</v>
      </c>
      <c r="R145" t="s">
        <v>119</v>
      </c>
      <c r="S145" t="str">
        <f>INDEX(allsections[[S]:[Order]],MATCH(PIs[[#This Row],[SSGUID]],allsections[SGUID],0),1)</f>
        <v>-</v>
      </c>
      <c r="T145" t="str">
        <f>INDEX(allsections[[S]:[Order]],MATCH(PIs[[#This Row],[SSGUID]],allsections[SGUID],0),2)</f>
        <v>-</v>
      </c>
      <c r="U145">
        <f>INDEX(S2PQ_relational[],MATCH(PIs[[#This Row],[GUID]],S2PQ_relational[PIGUID],0),2)</f>
        <v>0</v>
      </c>
      <c r="V145" t="b">
        <v>0</v>
      </c>
      <c r="W145" t="b">
        <v>1</v>
      </c>
    </row>
    <row r="146" spans="1:23" x14ac:dyDescent="0.25">
      <c r="A146" t="s">
        <v>962</v>
      </c>
      <c r="C146" t="s">
        <v>963</v>
      </c>
      <c r="D146" t="s">
        <v>964</v>
      </c>
      <c r="E146" t="s">
        <v>965</v>
      </c>
      <c r="F146" t="s">
        <v>966</v>
      </c>
      <c r="G146" t="s">
        <v>967</v>
      </c>
      <c r="H146" t="s">
        <v>57</v>
      </c>
      <c r="I146" t="str">
        <f>INDEX(Level[Level],MATCH(PIs[[#This Row],[L]],Level[GUID],0),1)</f>
        <v>Minor Must</v>
      </c>
      <c r="N146" t="s">
        <v>968</v>
      </c>
      <c r="O146" t="str">
        <f>INDEX(allsections[[S]:[Order]],MATCH(PIs[[#This Row],[SGUID]],allsections[SGUID],0),1)</f>
        <v>FV 19 HYGIËNE</v>
      </c>
      <c r="P146" t="str">
        <f>INDEX(allsections[[S]:[Order]],MATCH(PIs[[#This Row],[SGUID]],allsections[SGUID],0),2)</f>
        <v>-</v>
      </c>
      <c r="Q146">
        <f>INDEX(allsections[[S]:[Order]],MATCH(PIs[[#This Row],[SGUID]],allsections[SGUID],0),3)</f>
        <v>19</v>
      </c>
      <c r="R146" t="s">
        <v>119</v>
      </c>
      <c r="S146" t="str">
        <f>INDEX(allsections[[S]:[Order]],MATCH(PIs[[#This Row],[SSGUID]],allsections[SGUID],0),1)</f>
        <v>-</v>
      </c>
      <c r="T146" t="str">
        <f>INDEX(allsections[[S]:[Order]],MATCH(PIs[[#This Row],[SSGUID]],allsections[SGUID],0),2)</f>
        <v>-</v>
      </c>
      <c r="U146">
        <f>INDEX(S2PQ_relational[],MATCH(PIs[[#This Row],[GUID]],S2PQ_relational[PIGUID],0),2)</f>
        <v>0</v>
      </c>
      <c r="V146" t="b">
        <v>0</v>
      </c>
      <c r="W146" t="b">
        <v>1</v>
      </c>
    </row>
    <row r="147" spans="1:23" ht="409.5" x14ac:dyDescent="0.25">
      <c r="A147" t="s">
        <v>969</v>
      </c>
      <c r="C147" t="s">
        <v>970</v>
      </c>
      <c r="D147" t="s">
        <v>971</v>
      </c>
      <c r="E147" t="s">
        <v>972</v>
      </c>
      <c r="F147" t="s">
        <v>973</v>
      </c>
      <c r="G147" s="57" t="s">
        <v>974</v>
      </c>
      <c r="H147" t="s">
        <v>48</v>
      </c>
      <c r="I147" t="str">
        <f>INDEX(Level[Level],MATCH(PIs[[#This Row],[L]],Level[GUID],0),1)</f>
        <v>Major Must</v>
      </c>
      <c r="N147" t="s">
        <v>914</v>
      </c>
      <c r="O147" t="str">
        <f>INDEX(allsections[[S]:[Order]],MATCH(PIs[[#This Row],[SGUID]],allsections[SGUID],0),1)</f>
        <v>FV 03 PERSONEELSMANAGEMENT EN TRAINING</v>
      </c>
      <c r="P147" t="str">
        <f>INDEX(allsections[[S]:[Order]],MATCH(PIs[[#This Row],[SGUID]],allsections[SGUID],0),2)</f>
        <v>-</v>
      </c>
      <c r="Q147">
        <f>INDEX(allsections[[S]:[Order]],MATCH(PIs[[#This Row],[SGUID]],allsections[SGUID],0),3)</f>
        <v>3</v>
      </c>
      <c r="R147" t="s">
        <v>119</v>
      </c>
      <c r="S147" t="str">
        <f>INDEX(allsections[[S]:[Order]],MATCH(PIs[[#This Row],[SSGUID]],allsections[SGUID],0),1)</f>
        <v>-</v>
      </c>
      <c r="T147" t="str">
        <f>INDEX(allsections[[S]:[Order]],MATCH(PIs[[#This Row],[SSGUID]],allsections[SGUID],0),2)</f>
        <v>-</v>
      </c>
      <c r="U147">
        <f>INDEX(S2PQ_relational[],MATCH(PIs[[#This Row],[GUID]],S2PQ_relational[PIGUID],0),2)</f>
        <v>0</v>
      </c>
      <c r="V147" t="b">
        <v>0</v>
      </c>
      <c r="W147" t="b">
        <v>1</v>
      </c>
    </row>
    <row r="148" spans="1:23" x14ac:dyDescent="0.25">
      <c r="A148" t="s">
        <v>975</v>
      </c>
      <c r="C148" t="s">
        <v>976</v>
      </c>
      <c r="D148" t="s">
        <v>977</v>
      </c>
      <c r="E148" t="s">
        <v>978</v>
      </c>
      <c r="F148" t="s">
        <v>979</v>
      </c>
      <c r="G148" t="s">
        <v>980</v>
      </c>
      <c r="H148" t="s">
        <v>48</v>
      </c>
      <c r="I148" t="str">
        <f>INDEX(Level[Level],MATCH(PIs[[#This Row],[L]],Level[GUID],0),1)</f>
        <v>Major Must</v>
      </c>
      <c r="N148" t="s">
        <v>548</v>
      </c>
      <c r="O148" t="str">
        <f>INDEX(allsections[[S]:[Order]],MATCH(PIs[[#This Row],[SGUID]],allsections[SGUID],0),1)</f>
        <v>FV 33 NAOOGSTVERWERKING</v>
      </c>
      <c r="P148" t="str">
        <f>INDEX(allsections[[S]:[Order]],MATCH(PIs[[#This Row],[SGUID]],allsections[SGUID],0),2)</f>
        <v>-</v>
      </c>
      <c r="Q148">
        <f>INDEX(allsections[[S]:[Order]],MATCH(PIs[[#This Row],[SGUID]],allsections[SGUID],0),3)</f>
        <v>33</v>
      </c>
      <c r="R148" t="s">
        <v>981</v>
      </c>
      <c r="S148" t="str">
        <f>INDEX(allsections[[S]:[Order]],MATCH(PIs[[#This Row],[SSGUID]],allsections[SGUID],0),1)</f>
        <v>FV 33.01 Verpakkingsgebieden (in het veld of faciliteit) en opslaggebieden</v>
      </c>
      <c r="T148" t="str">
        <f>INDEX(allsections[[S]:[Order]],MATCH(PIs[[#This Row],[SSGUID]],allsections[SGUID],0),2)</f>
        <v>-</v>
      </c>
      <c r="U148">
        <f>INDEX(S2PQ_relational[],MATCH(PIs[[#This Row],[GUID]],S2PQ_relational[PIGUID],0),2)</f>
        <v>0</v>
      </c>
      <c r="V148" t="b">
        <v>0</v>
      </c>
      <c r="W148" t="b">
        <v>1</v>
      </c>
    </row>
    <row r="149" spans="1:23" ht="409.5" x14ac:dyDescent="0.25">
      <c r="A149" t="s">
        <v>982</v>
      </c>
      <c r="C149" t="s">
        <v>983</v>
      </c>
      <c r="D149" t="s">
        <v>984</v>
      </c>
      <c r="E149" t="s">
        <v>985</v>
      </c>
      <c r="F149" t="s">
        <v>986</v>
      </c>
      <c r="G149" s="57" t="s">
        <v>987</v>
      </c>
      <c r="H149" t="s">
        <v>48</v>
      </c>
      <c r="I149" t="str">
        <f>INDEX(Level[Level],MATCH(PIs[[#This Row],[L]],Level[GUID],0),1)</f>
        <v>Major Must</v>
      </c>
      <c r="N149" t="s">
        <v>968</v>
      </c>
      <c r="O149" t="str">
        <f>INDEX(allsections[[S]:[Order]],MATCH(PIs[[#This Row],[SGUID]],allsections[SGUID],0),1)</f>
        <v>FV 19 HYGIËNE</v>
      </c>
      <c r="P149" t="str">
        <f>INDEX(allsections[[S]:[Order]],MATCH(PIs[[#This Row],[SGUID]],allsections[SGUID],0),2)</f>
        <v>-</v>
      </c>
      <c r="Q149">
        <f>INDEX(allsections[[S]:[Order]],MATCH(PIs[[#This Row],[SGUID]],allsections[SGUID],0),3)</f>
        <v>19</v>
      </c>
      <c r="R149" t="s">
        <v>119</v>
      </c>
      <c r="S149" t="str">
        <f>INDEX(allsections[[S]:[Order]],MATCH(PIs[[#This Row],[SSGUID]],allsections[SGUID],0),1)</f>
        <v>-</v>
      </c>
      <c r="T149" t="str">
        <f>INDEX(allsections[[S]:[Order]],MATCH(PIs[[#This Row],[SSGUID]],allsections[SGUID],0),2)</f>
        <v>-</v>
      </c>
      <c r="U149">
        <f>INDEX(S2PQ_relational[],MATCH(PIs[[#This Row],[GUID]],S2PQ_relational[PIGUID],0),2)</f>
        <v>0</v>
      </c>
      <c r="V149" t="b">
        <v>0</v>
      </c>
      <c r="W149" t="b">
        <v>1</v>
      </c>
    </row>
    <row r="150" spans="1:23" x14ac:dyDescent="0.25">
      <c r="A150" t="s">
        <v>988</v>
      </c>
      <c r="C150" t="s">
        <v>989</v>
      </c>
      <c r="D150" t="s">
        <v>990</v>
      </c>
      <c r="E150" t="s">
        <v>991</v>
      </c>
      <c r="F150" t="s">
        <v>992</v>
      </c>
      <c r="G150" t="s">
        <v>993</v>
      </c>
      <c r="H150" t="s">
        <v>57</v>
      </c>
      <c r="I150" t="str">
        <f>INDEX(Level[Level],MATCH(PIs[[#This Row],[L]],Level[GUID],0),1)</f>
        <v>Minor Must</v>
      </c>
      <c r="N150" t="s">
        <v>808</v>
      </c>
      <c r="O150" t="str">
        <f>INDEX(allsections[[S]:[Order]],MATCH(PIs[[#This Row],[SGUID]],allsections[SGUID],0),1)</f>
        <v>FV 20 GEZONDHEID, VEILIGHEID EN WELZIJN VAN MEDEWERKERS</v>
      </c>
      <c r="P150" t="str">
        <f>INDEX(allsections[[S]:[Order]],MATCH(PIs[[#This Row],[SGUID]],allsections[SGUID],0),2)</f>
        <v>-</v>
      </c>
      <c r="Q150">
        <f>INDEX(allsections[[S]:[Order]],MATCH(PIs[[#This Row],[SGUID]],allsections[SGUID],0),3)</f>
        <v>20</v>
      </c>
      <c r="R150" t="s">
        <v>864</v>
      </c>
      <c r="S150" t="str">
        <f>INDEX(allsections[[S]:[Order]],MATCH(PIs[[#This Row],[SSGUID]],allsections[SGUID],0),1)</f>
        <v>FV 20.02 Gevaren en eerstehulpverlening</v>
      </c>
      <c r="T150" t="str">
        <f>INDEX(allsections[[S]:[Order]],MATCH(PIs[[#This Row],[SSGUID]],allsections[SGUID],0),2)</f>
        <v>-</v>
      </c>
      <c r="U150">
        <f>INDEX(S2PQ_relational[],MATCH(PIs[[#This Row],[GUID]],S2PQ_relational[PIGUID],0),2)</f>
        <v>0</v>
      </c>
      <c r="V150" t="b">
        <v>0</v>
      </c>
      <c r="W150" t="b">
        <v>1</v>
      </c>
    </row>
    <row r="151" spans="1:23" ht="409.5" x14ac:dyDescent="0.25">
      <c r="A151" t="s">
        <v>994</v>
      </c>
      <c r="C151" t="s">
        <v>995</v>
      </c>
      <c r="D151" t="s">
        <v>996</v>
      </c>
      <c r="E151" t="s">
        <v>997</v>
      </c>
      <c r="F151" t="s">
        <v>998</v>
      </c>
      <c r="G151" s="57" t="s">
        <v>999</v>
      </c>
      <c r="H151" t="s">
        <v>57</v>
      </c>
      <c r="I151" t="str">
        <f>INDEX(Level[Level],MATCH(PIs[[#This Row],[L]],Level[GUID],0),1)</f>
        <v>Minor Must</v>
      </c>
      <c r="N151" t="s">
        <v>1000</v>
      </c>
      <c r="O151" t="str">
        <f>INDEX(allsections[[S]:[Order]],MATCH(PIs[[#This Row],[SGUID]],allsections[SGUID],0),1)</f>
        <v>FV 16 VOEDSELFRAUDE</v>
      </c>
      <c r="P151" t="str">
        <f>INDEX(allsections[[S]:[Order]],MATCH(PIs[[#This Row],[SGUID]],allsections[SGUID],0),2)</f>
        <v>-</v>
      </c>
      <c r="Q151">
        <f>INDEX(allsections[[S]:[Order]],MATCH(PIs[[#This Row],[SGUID]],allsections[SGUID],0),3)</f>
        <v>16</v>
      </c>
      <c r="R151" t="s">
        <v>119</v>
      </c>
      <c r="S151" t="str">
        <f>INDEX(allsections[[S]:[Order]],MATCH(PIs[[#This Row],[SSGUID]],allsections[SGUID],0),1)</f>
        <v>-</v>
      </c>
      <c r="T151" t="str">
        <f>INDEX(allsections[[S]:[Order]],MATCH(PIs[[#This Row],[SSGUID]],allsections[SGUID],0),2)</f>
        <v>-</v>
      </c>
      <c r="U151">
        <f>INDEX(S2PQ_relational[],MATCH(PIs[[#This Row],[GUID]],S2PQ_relational[PIGUID],0),2)</f>
        <v>0</v>
      </c>
      <c r="V151" t="b">
        <v>0</v>
      </c>
      <c r="W151" t="b">
        <v>1</v>
      </c>
    </row>
    <row r="152" spans="1:23" ht="409.5" x14ac:dyDescent="0.25">
      <c r="A152" t="s">
        <v>1001</v>
      </c>
      <c r="C152" t="s">
        <v>1002</v>
      </c>
      <c r="D152" t="s">
        <v>1003</v>
      </c>
      <c r="E152" t="s">
        <v>1004</v>
      </c>
      <c r="F152" t="s">
        <v>1005</v>
      </c>
      <c r="G152" s="57" t="s">
        <v>1006</v>
      </c>
      <c r="H152" t="s">
        <v>57</v>
      </c>
      <c r="I152" t="str">
        <f>INDEX(Level[Level],MATCH(PIs[[#This Row],[L]],Level[GUID],0),1)</f>
        <v>Minor Must</v>
      </c>
      <c r="N152" t="s">
        <v>948</v>
      </c>
      <c r="O152" t="str">
        <f>INDEX(allsections[[S]:[Order]],MATCH(PIs[[#This Row],[SGUID]],allsections[SGUID],0),1)</f>
        <v>FV 02 PLAN VOOR VOORTDURENDE VERBETERING</v>
      </c>
      <c r="P152" t="str">
        <f>INDEX(allsections[[S]:[Order]],MATCH(PIs[[#This Row],[SGUID]],allsections[SGUID],0),2)</f>
        <v>-</v>
      </c>
      <c r="Q152">
        <f>INDEX(allsections[[S]:[Order]],MATCH(PIs[[#This Row],[SGUID]],allsections[SGUID],0),3)</f>
        <v>2</v>
      </c>
      <c r="R152" t="s">
        <v>119</v>
      </c>
      <c r="S152" t="str">
        <f>INDEX(allsections[[S]:[Order]],MATCH(PIs[[#This Row],[SSGUID]],allsections[SGUID],0),1)</f>
        <v>-</v>
      </c>
      <c r="T152" t="str">
        <f>INDEX(allsections[[S]:[Order]],MATCH(PIs[[#This Row],[SSGUID]],allsections[SGUID],0),2)</f>
        <v>-</v>
      </c>
      <c r="U152">
        <f>INDEX(S2PQ_relational[],MATCH(PIs[[#This Row],[GUID]],S2PQ_relational[PIGUID],0),2)</f>
        <v>0</v>
      </c>
      <c r="V152" t="b">
        <v>0</v>
      </c>
      <c r="W152" t="b">
        <v>1</v>
      </c>
    </row>
    <row r="153" spans="1:23" x14ac:dyDescent="0.25">
      <c r="A153" t="s">
        <v>1007</v>
      </c>
      <c r="C153" t="s">
        <v>1008</v>
      </c>
      <c r="D153" t="s">
        <v>1009</v>
      </c>
      <c r="E153" t="s">
        <v>1010</v>
      </c>
      <c r="F153" t="s">
        <v>1011</v>
      </c>
      <c r="G153" t="s">
        <v>1012</v>
      </c>
      <c r="H153" t="s">
        <v>48</v>
      </c>
      <c r="I153" t="str">
        <f>INDEX(Level[Level],MATCH(PIs[[#This Row],[L]],Level[GUID],0),1)</f>
        <v>Major Must</v>
      </c>
      <c r="N153" t="s">
        <v>548</v>
      </c>
      <c r="O153" t="str">
        <f>INDEX(allsections[[S]:[Order]],MATCH(PIs[[#This Row],[SGUID]],allsections[SGUID],0),1)</f>
        <v>FV 33 NAOOGSTVERWERKING</v>
      </c>
      <c r="P153" t="str">
        <f>INDEX(allsections[[S]:[Order]],MATCH(PIs[[#This Row],[SGUID]],allsections[SGUID],0),2)</f>
        <v>-</v>
      </c>
      <c r="Q153">
        <f>INDEX(allsections[[S]:[Order]],MATCH(PIs[[#This Row],[SGUID]],allsections[SGUID],0),3)</f>
        <v>33</v>
      </c>
      <c r="R153" t="s">
        <v>981</v>
      </c>
      <c r="S153" t="str">
        <f>INDEX(allsections[[S]:[Order]],MATCH(PIs[[#This Row],[SSGUID]],allsections[SGUID],0),1)</f>
        <v>FV 33.01 Verpakkingsgebieden (in het veld of faciliteit) en opslaggebieden</v>
      </c>
      <c r="T153" t="str">
        <f>INDEX(allsections[[S]:[Order]],MATCH(PIs[[#This Row],[SSGUID]],allsections[SGUID],0),2)</f>
        <v>-</v>
      </c>
      <c r="U153">
        <f>INDEX(S2PQ_relational[],MATCH(PIs[[#This Row],[GUID]],S2PQ_relational[PIGUID],0),2)</f>
        <v>0</v>
      </c>
      <c r="V153" t="b">
        <v>0</v>
      </c>
      <c r="W153" t="b">
        <v>1</v>
      </c>
    </row>
    <row r="154" spans="1:23" ht="409.5" x14ac:dyDescent="0.25">
      <c r="A154" t="s">
        <v>1013</v>
      </c>
      <c r="C154" t="s">
        <v>1014</v>
      </c>
      <c r="D154" t="s">
        <v>1015</v>
      </c>
      <c r="E154" t="s">
        <v>1016</v>
      </c>
      <c r="F154" t="s">
        <v>1017</v>
      </c>
      <c r="G154" s="57" t="s">
        <v>1018</v>
      </c>
      <c r="H154" t="s">
        <v>48</v>
      </c>
      <c r="I154" t="str">
        <f>INDEX(Level[Level],MATCH(PIs[[#This Row],[L]],Level[GUID],0),1)</f>
        <v>Major Must</v>
      </c>
      <c r="N154" t="s">
        <v>808</v>
      </c>
      <c r="O154" t="str">
        <f>INDEX(allsections[[S]:[Order]],MATCH(PIs[[#This Row],[SGUID]],allsections[SGUID],0),1)</f>
        <v>FV 20 GEZONDHEID, VEILIGHEID EN WELZIJN VAN MEDEWERKERS</v>
      </c>
      <c r="P154" t="str">
        <f>INDEX(allsections[[S]:[Order]],MATCH(PIs[[#This Row],[SGUID]],allsections[SGUID],0),2)</f>
        <v>-</v>
      </c>
      <c r="Q154">
        <f>INDEX(allsections[[S]:[Order]],MATCH(PIs[[#This Row],[SGUID]],allsections[SGUID],0),3)</f>
        <v>20</v>
      </c>
      <c r="R154" t="s">
        <v>921</v>
      </c>
      <c r="S154" t="str">
        <f>INDEX(allsections[[S]:[Order]],MATCH(PIs[[#This Row],[SSGUID]],allsections[SGUID],0),1)</f>
        <v>FV 20.01 Risicobeoordeling en training</v>
      </c>
      <c r="T154" t="str">
        <f>INDEX(allsections[[S]:[Order]],MATCH(PIs[[#This Row],[SSGUID]],allsections[SGUID],0),2)</f>
        <v>-</v>
      </c>
      <c r="U154">
        <f>INDEX(S2PQ_relational[],MATCH(PIs[[#This Row],[GUID]],S2PQ_relational[PIGUID],0),2)</f>
        <v>0</v>
      </c>
      <c r="V154" t="b">
        <v>0</v>
      </c>
      <c r="W154" t="b">
        <v>1</v>
      </c>
    </row>
    <row r="155" spans="1:23" ht="409.5" x14ac:dyDescent="0.25">
      <c r="A155" t="s">
        <v>1019</v>
      </c>
      <c r="C155" t="s">
        <v>1020</v>
      </c>
      <c r="D155" t="s">
        <v>1021</v>
      </c>
      <c r="E155" t="s">
        <v>1022</v>
      </c>
      <c r="F155" t="s">
        <v>1023</v>
      </c>
      <c r="G155" s="57" t="s">
        <v>1024</v>
      </c>
      <c r="H155" t="s">
        <v>48</v>
      </c>
      <c r="I155" t="str">
        <f>INDEX(Level[Level],MATCH(PIs[[#This Row],[L]],Level[GUID],0),1)</f>
        <v>Major Must</v>
      </c>
      <c r="N155" t="s">
        <v>808</v>
      </c>
      <c r="O155" t="str">
        <f>INDEX(allsections[[S]:[Order]],MATCH(PIs[[#This Row],[SGUID]],allsections[SGUID],0),1)</f>
        <v>FV 20 GEZONDHEID, VEILIGHEID EN WELZIJN VAN MEDEWERKERS</v>
      </c>
      <c r="P155" t="str">
        <f>INDEX(allsections[[S]:[Order]],MATCH(PIs[[#This Row],[SGUID]],allsections[SGUID],0),2)</f>
        <v>-</v>
      </c>
      <c r="Q155">
        <f>INDEX(allsections[[S]:[Order]],MATCH(PIs[[#This Row],[SGUID]],allsections[SGUID],0),3)</f>
        <v>20</v>
      </c>
      <c r="R155" t="s">
        <v>921</v>
      </c>
      <c r="S155" t="str">
        <f>INDEX(allsections[[S]:[Order]],MATCH(PIs[[#This Row],[SSGUID]],allsections[SGUID],0),1)</f>
        <v>FV 20.01 Risicobeoordeling en training</v>
      </c>
      <c r="T155" t="str">
        <f>INDEX(allsections[[S]:[Order]],MATCH(PIs[[#This Row],[SSGUID]],allsections[SGUID],0),2)</f>
        <v>-</v>
      </c>
      <c r="U155">
        <f>INDEX(S2PQ_relational[],MATCH(PIs[[#This Row],[GUID]],S2PQ_relational[PIGUID],0),2)</f>
        <v>0</v>
      </c>
      <c r="V155" t="b">
        <v>0</v>
      </c>
      <c r="W155" t="b">
        <v>1</v>
      </c>
    </row>
    <row r="156" spans="1:23" ht="409.5" x14ac:dyDescent="0.25">
      <c r="A156" t="s">
        <v>1025</v>
      </c>
      <c r="C156" t="s">
        <v>1026</v>
      </c>
      <c r="D156" t="s">
        <v>1027</v>
      </c>
      <c r="E156" t="s">
        <v>1028</v>
      </c>
      <c r="F156" t="s">
        <v>1029</v>
      </c>
      <c r="G156" s="57" t="s">
        <v>1030</v>
      </c>
      <c r="H156" t="s">
        <v>48</v>
      </c>
      <c r="I156" t="str">
        <f>INDEX(Level[Level],MATCH(PIs[[#This Row],[L]],Level[GUID],0),1)</f>
        <v>Major Must</v>
      </c>
      <c r="N156" t="s">
        <v>961</v>
      </c>
      <c r="O156" t="str">
        <f>INDEX(allsections[[S]:[Order]],MATCH(PIs[[#This Row],[SGUID]],allsections[SGUID],0),1)</f>
        <v>FV 13 APPARATUUR EN HULPMIDDELEN</v>
      </c>
      <c r="P156" t="str">
        <f>INDEX(allsections[[S]:[Order]],MATCH(PIs[[#This Row],[SGUID]],allsections[SGUID],0),2)</f>
        <v>-</v>
      </c>
      <c r="Q156">
        <f>INDEX(allsections[[S]:[Order]],MATCH(PIs[[#This Row],[SGUID]],allsections[SGUID],0),3)</f>
        <v>13</v>
      </c>
      <c r="R156" t="s">
        <v>119</v>
      </c>
      <c r="S156" t="str">
        <f>INDEX(allsections[[S]:[Order]],MATCH(PIs[[#This Row],[SSGUID]],allsections[SGUID],0),1)</f>
        <v>-</v>
      </c>
      <c r="T156" t="str">
        <f>INDEX(allsections[[S]:[Order]],MATCH(PIs[[#This Row],[SSGUID]],allsections[SGUID],0),2)</f>
        <v>-</v>
      </c>
      <c r="U156">
        <f>INDEX(S2PQ_relational[],MATCH(PIs[[#This Row],[GUID]],S2PQ_relational[PIGUID],0),2)</f>
        <v>0</v>
      </c>
      <c r="V156" t="b">
        <v>0</v>
      </c>
      <c r="W156" t="b">
        <v>1</v>
      </c>
    </row>
    <row r="157" spans="1:23" ht="409.5" x14ac:dyDescent="0.25">
      <c r="A157" t="s">
        <v>1031</v>
      </c>
      <c r="C157" t="s">
        <v>1032</v>
      </c>
      <c r="D157" t="s">
        <v>1033</v>
      </c>
      <c r="E157" t="s">
        <v>1034</v>
      </c>
      <c r="F157" t="s">
        <v>1035</v>
      </c>
      <c r="G157" s="57" t="s">
        <v>1036</v>
      </c>
      <c r="H157" t="s">
        <v>48</v>
      </c>
      <c r="I157" t="str">
        <f>INDEX(Level[Level],MATCH(PIs[[#This Row],[L]],Level[GUID],0),1)</f>
        <v>Major Must</v>
      </c>
      <c r="N157" t="s">
        <v>914</v>
      </c>
      <c r="O157" t="str">
        <f>INDEX(allsections[[S]:[Order]],MATCH(PIs[[#This Row],[SGUID]],allsections[SGUID],0),1)</f>
        <v>FV 03 PERSONEELSMANAGEMENT EN TRAINING</v>
      </c>
      <c r="P157" t="str">
        <f>INDEX(allsections[[S]:[Order]],MATCH(PIs[[#This Row],[SGUID]],allsections[SGUID],0),2)</f>
        <v>-</v>
      </c>
      <c r="Q157">
        <f>INDEX(allsections[[S]:[Order]],MATCH(PIs[[#This Row],[SGUID]],allsections[SGUID],0),3)</f>
        <v>3</v>
      </c>
      <c r="R157" t="s">
        <v>119</v>
      </c>
      <c r="S157" t="str">
        <f>INDEX(allsections[[S]:[Order]],MATCH(PIs[[#This Row],[SSGUID]],allsections[SGUID],0),1)</f>
        <v>-</v>
      </c>
      <c r="T157" t="str">
        <f>INDEX(allsections[[S]:[Order]],MATCH(PIs[[#This Row],[SSGUID]],allsections[SGUID],0),2)</f>
        <v>-</v>
      </c>
      <c r="U157">
        <f>INDEX(S2PQ_relational[],MATCH(PIs[[#This Row],[GUID]],S2PQ_relational[PIGUID],0),2)</f>
        <v>0</v>
      </c>
      <c r="V157" t="b">
        <v>0</v>
      </c>
      <c r="W157" t="b">
        <v>1</v>
      </c>
    </row>
    <row r="158" spans="1:23" ht="409.5" x14ac:dyDescent="0.25">
      <c r="A158" t="s">
        <v>1037</v>
      </c>
      <c r="C158" t="s">
        <v>1038</v>
      </c>
      <c r="D158" t="s">
        <v>1039</v>
      </c>
      <c r="E158" t="s">
        <v>1040</v>
      </c>
      <c r="F158" t="s">
        <v>1041</v>
      </c>
      <c r="G158" s="57" t="s">
        <v>1042</v>
      </c>
      <c r="H158" t="s">
        <v>48</v>
      </c>
      <c r="I158" t="str">
        <f>INDEX(Level[Level],MATCH(PIs[[#This Row],[L]],Level[GUID],0),1)</f>
        <v>Major Must</v>
      </c>
      <c r="N158" t="s">
        <v>808</v>
      </c>
      <c r="O158" t="str">
        <f>INDEX(allsections[[S]:[Order]],MATCH(PIs[[#This Row],[SGUID]],allsections[SGUID],0),1)</f>
        <v>FV 20 GEZONDHEID, VEILIGHEID EN WELZIJN VAN MEDEWERKERS</v>
      </c>
      <c r="P158" t="str">
        <f>INDEX(allsections[[S]:[Order]],MATCH(PIs[[#This Row],[SGUID]],allsections[SGUID],0),2)</f>
        <v>-</v>
      </c>
      <c r="Q158">
        <f>INDEX(allsections[[S]:[Order]],MATCH(PIs[[#This Row],[SGUID]],allsections[SGUID],0),3)</f>
        <v>20</v>
      </c>
      <c r="R158" t="s">
        <v>864</v>
      </c>
      <c r="S158" t="str">
        <f>INDEX(allsections[[S]:[Order]],MATCH(PIs[[#This Row],[SSGUID]],allsections[SGUID],0),1)</f>
        <v>FV 20.02 Gevaren en eerstehulpverlening</v>
      </c>
      <c r="T158" t="str">
        <f>INDEX(allsections[[S]:[Order]],MATCH(PIs[[#This Row],[SSGUID]],allsections[SGUID],0),2)</f>
        <v>-</v>
      </c>
      <c r="U158">
        <f>INDEX(S2PQ_relational[],MATCH(PIs[[#This Row],[GUID]],S2PQ_relational[PIGUID],0),2)</f>
        <v>0</v>
      </c>
      <c r="V158" t="b">
        <v>0</v>
      </c>
      <c r="W158" t="b">
        <v>1</v>
      </c>
    </row>
    <row r="159" spans="1:23" x14ac:dyDescent="0.25">
      <c r="A159" t="s">
        <v>1043</v>
      </c>
      <c r="C159" t="s">
        <v>1044</v>
      </c>
      <c r="D159" t="s">
        <v>1045</v>
      </c>
      <c r="E159" t="s">
        <v>1046</v>
      </c>
      <c r="F159" t="s">
        <v>1047</v>
      </c>
      <c r="G159" t="s">
        <v>1048</v>
      </c>
      <c r="H159" t="s">
        <v>48</v>
      </c>
      <c r="I159" t="str">
        <f>INDEX(Level[Level],MATCH(PIs[[#This Row],[L]],Level[GUID],0),1)</f>
        <v>Major Must</v>
      </c>
      <c r="N159" t="s">
        <v>548</v>
      </c>
      <c r="O159" t="str">
        <f>INDEX(allsections[[S]:[Order]],MATCH(PIs[[#This Row],[SGUID]],allsections[SGUID],0),1)</f>
        <v>FV 33 NAOOGSTVERWERKING</v>
      </c>
      <c r="P159" t="str">
        <f>INDEX(allsections[[S]:[Order]],MATCH(PIs[[#This Row],[SGUID]],allsections[SGUID],0),2)</f>
        <v>-</v>
      </c>
      <c r="Q159">
        <f>INDEX(allsections[[S]:[Order]],MATCH(PIs[[#This Row],[SGUID]],allsections[SGUID],0),3)</f>
        <v>33</v>
      </c>
      <c r="R159" t="s">
        <v>981</v>
      </c>
      <c r="S159" t="str">
        <f>INDEX(allsections[[S]:[Order]],MATCH(PIs[[#This Row],[SSGUID]],allsections[SGUID],0),1)</f>
        <v>FV 33.01 Verpakkingsgebieden (in het veld of faciliteit) en opslaggebieden</v>
      </c>
      <c r="T159" t="str">
        <f>INDEX(allsections[[S]:[Order]],MATCH(PIs[[#This Row],[SSGUID]],allsections[SGUID],0),2)</f>
        <v>-</v>
      </c>
      <c r="U159">
        <f>INDEX(S2PQ_relational[],MATCH(PIs[[#This Row],[GUID]],S2PQ_relational[PIGUID],0),2)</f>
        <v>0</v>
      </c>
      <c r="V159" t="b">
        <v>0</v>
      </c>
      <c r="W159" t="b">
        <v>1</v>
      </c>
    </row>
    <row r="160" spans="1:23" ht="409.5" x14ac:dyDescent="0.25">
      <c r="A160" t="s">
        <v>1049</v>
      </c>
      <c r="C160" t="s">
        <v>1050</v>
      </c>
      <c r="D160" t="s">
        <v>1051</v>
      </c>
      <c r="E160" t="s">
        <v>1052</v>
      </c>
      <c r="F160" t="s">
        <v>1053</v>
      </c>
      <c r="G160" s="57" t="s">
        <v>1054</v>
      </c>
      <c r="H160" t="s">
        <v>48</v>
      </c>
      <c r="I160" t="str">
        <f>INDEX(Level[Level],MATCH(PIs[[#This Row],[L]],Level[GUID],0),1)</f>
        <v>Major Must</v>
      </c>
      <c r="N160" t="s">
        <v>961</v>
      </c>
      <c r="O160" t="str">
        <f>INDEX(allsections[[S]:[Order]],MATCH(PIs[[#This Row],[SGUID]],allsections[SGUID],0),1)</f>
        <v>FV 13 APPARATUUR EN HULPMIDDELEN</v>
      </c>
      <c r="P160" t="str">
        <f>INDEX(allsections[[S]:[Order]],MATCH(PIs[[#This Row],[SGUID]],allsections[SGUID],0),2)</f>
        <v>-</v>
      </c>
      <c r="Q160">
        <f>INDEX(allsections[[S]:[Order]],MATCH(PIs[[#This Row],[SGUID]],allsections[SGUID],0),3)</f>
        <v>13</v>
      </c>
      <c r="R160" t="s">
        <v>119</v>
      </c>
      <c r="S160" t="str">
        <f>INDEX(allsections[[S]:[Order]],MATCH(PIs[[#This Row],[SSGUID]],allsections[SGUID],0),1)</f>
        <v>-</v>
      </c>
      <c r="T160" t="str">
        <f>INDEX(allsections[[S]:[Order]],MATCH(PIs[[#This Row],[SSGUID]],allsections[SGUID],0),2)</f>
        <v>-</v>
      </c>
      <c r="U160">
        <f>INDEX(S2PQ_relational[],MATCH(PIs[[#This Row],[GUID]],S2PQ_relational[PIGUID],0),2)</f>
        <v>0</v>
      </c>
      <c r="V160" t="b">
        <v>0</v>
      </c>
      <c r="W160" t="b">
        <v>1</v>
      </c>
    </row>
    <row r="161" spans="1:23" ht="409.5" x14ac:dyDescent="0.25">
      <c r="A161" t="s">
        <v>1055</v>
      </c>
      <c r="C161" t="s">
        <v>1056</v>
      </c>
      <c r="D161" t="s">
        <v>1057</v>
      </c>
      <c r="E161" t="s">
        <v>1058</v>
      </c>
      <c r="F161" t="s">
        <v>1059</v>
      </c>
      <c r="G161" s="57" t="s">
        <v>1060</v>
      </c>
      <c r="H161" t="s">
        <v>48</v>
      </c>
      <c r="I161" t="str">
        <f>INDEX(Level[Level],MATCH(PIs[[#This Row],[L]],Level[GUID],0),1)</f>
        <v>Major Must</v>
      </c>
      <c r="N161" t="s">
        <v>49</v>
      </c>
      <c r="O161" t="str">
        <f>INDEX(allsections[[S]:[Order]],MATCH(PIs[[#This Row],[SGUID]],allsections[SGUID],0),1)</f>
        <v>FV 32 GEWASBESCHERMINGSMIDDELEN</v>
      </c>
      <c r="P161" t="str">
        <f>INDEX(allsections[[S]:[Order]],MATCH(PIs[[#This Row],[SGUID]],allsections[SGUID],0),2)</f>
        <v>-</v>
      </c>
      <c r="Q161">
        <f>INDEX(allsections[[S]:[Order]],MATCH(PIs[[#This Row],[SGUID]],allsections[SGUID],0),3)</f>
        <v>32</v>
      </c>
      <c r="R161" t="s">
        <v>496</v>
      </c>
      <c r="S161" t="str">
        <f>INDEX(allsections[[S]:[Order]],MATCH(PIs[[#This Row],[SSGUID]],allsections[SGUID],0),1)</f>
        <v>FV 32.01 Beheer van gewasbeschermingsmiddelen</v>
      </c>
      <c r="T161" t="str">
        <f>INDEX(allsections[[S]:[Order]],MATCH(PIs[[#This Row],[SSGUID]],allsections[SGUID],0),2)</f>
        <v>-</v>
      </c>
      <c r="U161">
        <f>INDEX(S2PQ_relational[],MATCH(PIs[[#This Row],[GUID]],S2PQ_relational[PIGUID],0),2)</f>
        <v>0</v>
      </c>
      <c r="V161" t="b">
        <v>0</v>
      </c>
      <c r="W161" t="b">
        <v>1</v>
      </c>
    </row>
    <row r="162" spans="1:23" ht="409.5" x14ac:dyDescent="0.25">
      <c r="A162" t="s">
        <v>1061</v>
      </c>
      <c r="C162" t="s">
        <v>1062</v>
      </c>
      <c r="D162" t="s">
        <v>1063</v>
      </c>
      <c r="E162" t="s">
        <v>1064</v>
      </c>
      <c r="F162" t="s">
        <v>1065</v>
      </c>
      <c r="G162" s="57" t="s">
        <v>1066</v>
      </c>
      <c r="H162" t="s">
        <v>48</v>
      </c>
      <c r="I162" t="str">
        <f>INDEX(Level[Level],MATCH(PIs[[#This Row],[L]],Level[GUID],0),1)</f>
        <v>Major Must</v>
      </c>
      <c r="N162" t="s">
        <v>58</v>
      </c>
      <c r="O162" t="str">
        <f>INDEX(allsections[[S]:[Order]],MATCH(PIs[[#This Row],[SGUID]],allsections[SGUID],0),1)</f>
        <v>FV 30 WATERBEHEER</v>
      </c>
      <c r="P162" t="str">
        <f>INDEX(allsections[[S]:[Order]],MATCH(PIs[[#This Row],[SGUID]],allsections[SGUID],0),2)</f>
        <v>-</v>
      </c>
      <c r="Q162">
        <f>INDEX(allsections[[S]:[Order]],MATCH(PIs[[#This Row],[SGUID]],allsections[SGUID],0),3)</f>
        <v>30</v>
      </c>
      <c r="R162" t="s">
        <v>669</v>
      </c>
      <c r="S162" t="str">
        <f>INDEX(allsections[[S]:[Order]],MATCH(PIs[[#This Row],[SSGUID]],allsections[SGUID],0),1)</f>
        <v>FV 30.05 Waterkwaliteit</v>
      </c>
      <c r="T162" t="str">
        <f>INDEX(allsections[[S]:[Order]],MATCH(PIs[[#This Row],[SSGUID]],allsections[SGUID],0),2)</f>
        <v>-</v>
      </c>
      <c r="U162">
        <f>INDEX(S2PQ_relational[],MATCH(PIs[[#This Row],[GUID]],S2PQ_relational[PIGUID],0),2)</f>
        <v>0</v>
      </c>
      <c r="V162" t="b">
        <v>0</v>
      </c>
      <c r="W162" t="b">
        <v>1</v>
      </c>
    </row>
    <row r="163" spans="1:23" ht="409.5" x14ac:dyDescent="0.25">
      <c r="A163" t="s">
        <v>1067</v>
      </c>
      <c r="C163" t="s">
        <v>1068</v>
      </c>
      <c r="D163" t="s">
        <v>1069</v>
      </c>
      <c r="E163" t="s">
        <v>1070</v>
      </c>
      <c r="F163" t="s">
        <v>1071</v>
      </c>
      <c r="G163" s="57" t="s">
        <v>1072</v>
      </c>
      <c r="H163" t="s">
        <v>48</v>
      </c>
      <c r="I163" t="str">
        <f>INDEX(Level[Level],MATCH(PIs[[#This Row],[L]],Level[GUID],0),1)</f>
        <v>Major Must</v>
      </c>
      <c r="N163" t="s">
        <v>968</v>
      </c>
      <c r="O163" t="str">
        <f>INDEX(allsections[[S]:[Order]],MATCH(PIs[[#This Row],[SGUID]],allsections[SGUID],0),1)</f>
        <v>FV 19 HYGIËNE</v>
      </c>
      <c r="P163" t="str">
        <f>INDEX(allsections[[S]:[Order]],MATCH(PIs[[#This Row],[SGUID]],allsections[SGUID],0),2)</f>
        <v>-</v>
      </c>
      <c r="Q163">
        <f>INDEX(allsections[[S]:[Order]],MATCH(PIs[[#This Row],[SGUID]],allsections[SGUID],0),3)</f>
        <v>19</v>
      </c>
      <c r="R163" t="s">
        <v>119</v>
      </c>
      <c r="S163" t="str">
        <f>INDEX(allsections[[S]:[Order]],MATCH(PIs[[#This Row],[SSGUID]],allsections[SGUID],0),1)</f>
        <v>-</v>
      </c>
      <c r="T163" t="str">
        <f>INDEX(allsections[[S]:[Order]],MATCH(PIs[[#This Row],[SSGUID]],allsections[SGUID],0),2)</f>
        <v>-</v>
      </c>
      <c r="U163">
        <f>INDEX(S2PQ_relational[],MATCH(PIs[[#This Row],[GUID]],S2PQ_relational[PIGUID],0),2)</f>
        <v>0</v>
      </c>
      <c r="V163" t="b">
        <v>0</v>
      </c>
      <c r="W163" t="b">
        <v>1</v>
      </c>
    </row>
    <row r="164" spans="1:23" x14ac:dyDescent="0.25">
      <c r="A164" t="s">
        <v>1073</v>
      </c>
      <c r="C164" t="s">
        <v>1074</v>
      </c>
      <c r="D164" t="s">
        <v>1075</v>
      </c>
      <c r="E164" t="s">
        <v>1076</v>
      </c>
      <c r="F164" t="s">
        <v>1077</v>
      </c>
      <c r="G164" t="s">
        <v>1078</v>
      </c>
      <c r="H164" t="s">
        <v>48</v>
      </c>
      <c r="I164" t="str">
        <f>INDEX(Level[Level],MATCH(PIs[[#This Row],[L]],Level[GUID],0),1)</f>
        <v>Major Must</v>
      </c>
      <c r="N164" t="s">
        <v>968</v>
      </c>
      <c r="O164" t="str">
        <f>INDEX(allsections[[S]:[Order]],MATCH(PIs[[#This Row],[SGUID]],allsections[SGUID],0),1)</f>
        <v>FV 19 HYGIËNE</v>
      </c>
      <c r="P164" t="str">
        <f>INDEX(allsections[[S]:[Order]],MATCH(PIs[[#This Row],[SGUID]],allsections[SGUID],0),2)</f>
        <v>-</v>
      </c>
      <c r="Q164">
        <f>INDEX(allsections[[S]:[Order]],MATCH(PIs[[#This Row],[SGUID]],allsections[SGUID],0),3)</f>
        <v>19</v>
      </c>
      <c r="R164" t="s">
        <v>119</v>
      </c>
      <c r="S164" t="str">
        <f>INDEX(allsections[[S]:[Order]],MATCH(PIs[[#This Row],[SSGUID]],allsections[SGUID],0),1)</f>
        <v>-</v>
      </c>
      <c r="T164" t="str">
        <f>INDEX(allsections[[S]:[Order]],MATCH(PIs[[#This Row],[SSGUID]],allsections[SGUID],0),2)</f>
        <v>-</v>
      </c>
      <c r="U164">
        <f>INDEX(S2PQ_relational[],MATCH(PIs[[#This Row],[GUID]],S2PQ_relational[PIGUID],0),2)</f>
        <v>0</v>
      </c>
      <c r="V164" t="b">
        <v>0</v>
      </c>
      <c r="W164" t="b">
        <v>1</v>
      </c>
    </row>
    <row r="165" spans="1:23" ht="409.5" x14ac:dyDescent="0.25">
      <c r="A165" t="s">
        <v>1079</v>
      </c>
      <c r="C165" t="s">
        <v>1080</v>
      </c>
      <c r="D165" t="s">
        <v>1081</v>
      </c>
      <c r="E165" t="s">
        <v>1082</v>
      </c>
      <c r="F165" t="s">
        <v>1083</v>
      </c>
      <c r="G165" s="57" t="s">
        <v>1084</v>
      </c>
      <c r="H165" t="s">
        <v>48</v>
      </c>
      <c r="I165" t="str">
        <f>INDEX(Level[Level],MATCH(PIs[[#This Row],[L]],Level[GUID],0),1)</f>
        <v>Major Must</v>
      </c>
      <c r="N165" t="s">
        <v>914</v>
      </c>
      <c r="O165" t="str">
        <f>INDEX(allsections[[S]:[Order]],MATCH(PIs[[#This Row],[SGUID]],allsections[SGUID],0),1)</f>
        <v>FV 03 PERSONEELSMANAGEMENT EN TRAINING</v>
      </c>
      <c r="P165" t="str">
        <f>INDEX(allsections[[S]:[Order]],MATCH(PIs[[#This Row],[SGUID]],allsections[SGUID],0),2)</f>
        <v>-</v>
      </c>
      <c r="Q165">
        <f>INDEX(allsections[[S]:[Order]],MATCH(PIs[[#This Row],[SGUID]],allsections[SGUID],0),3)</f>
        <v>3</v>
      </c>
      <c r="R165" t="s">
        <v>119</v>
      </c>
      <c r="S165" t="str">
        <f>INDEX(allsections[[S]:[Order]],MATCH(PIs[[#This Row],[SSGUID]],allsections[SGUID],0),1)</f>
        <v>-</v>
      </c>
      <c r="T165" t="str">
        <f>INDEX(allsections[[S]:[Order]],MATCH(PIs[[#This Row],[SSGUID]],allsections[SGUID],0),2)</f>
        <v>-</v>
      </c>
      <c r="U165">
        <f>INDEX(S2PQ_relational[],MATCH(PIs[[#This Row],[GUID]],S2PQ_relational[PIGUID],0),2)</f>
        <v>0</v>
      </c>
      <c r="V165" t="b">
        <v>0</v>
      </c>
      <c r="W165" t="b">
        <v>1</v>
      </c>
    </row>
    <row r="166" spans="1:23" ht="409.5" x14ac:dyDescent="0.25">
      <c r="A166" t="s">
        <v>1085</v>
      </c>
      <c r="C166" t="s">
        <v>1086</v>
      </c>
      <c r="D166" t="s">
        <v>1087</v>
      </c>
      <c r="E166" t="s">
        <v>1088</v>
      </c>
      <c r="F166" t="s">
        <v>1089</v>
      </c>
      <c r="G166" s="57" t="s">
        <v>1090</v>
      </c>
      <c r="H166" t="s">
        <v>48</v>
      </c>
      <c r="I166" t="str">
        <f>INDEX(Level[Level],MATCH(PIs[[#This Row],[L]],Level[GUID],0),1)</f>
        <v>Major Must</v>
      </c>
      <c r="N166" t="s">
        <v>548</v>
      </c>
      <c r="O166" t="str">
        <f>INDEX(allsections[[S]:[Order]],MATCH(PIs[[#This Row],[SGUID]],allsections[SGUID],0),1)</f>
        <v>FV 33 NAOOGSTVERWERKING</v>
      </c>
      <c r="P166" t="str">
        <f>INDEX(allsections[[S]:[Order]],MATCH(PIs[[#This Row],[SGUID]],allsections[SGUID],0),2)</f>
        <v>-</v>
      </c>
      <c r="Q166">
        <f>INDEX(allsections[[S]:[Order]],MATCH(PIs[[#This Row],[SGUID]],allsections[SGUID],0),3)</f>
        <v>33</v>
      </c>
      <c r="R166" t="s">
        <v>1091</v>
      </c>
      <c r="S166" t="str">
        <f>INDEX(allsections[[S]:[Order]],MATCH(PIs[[#This Row],[SSGUID]],allsections[SGUID],0),1)</f>
        <v>FV 33.05 Productetikettering</v>
      </c>
      <c r="T166" t="str">
        <f>INDEX(allsections[[S]:[Order]],MATCH(PIs[[#This Row],[SSGUID]],allsections[SGUID],0),2)</f>
        <v>-</v>
      </c>
      <c r="U166">
        <f>INDEX(S2PQ_relational[],MATCH(PIs[[#This Row],[GUID]],S2PQ_relational[PIGUID],0),2)</f>
        <v>0</v>
      </c>
      <c r="V166" t="b">
        <v>0</v>
      </c>
      <c r="W166" t="b">
        <v>1</v>
      </c>
    </row>
    <row r="167" spans="1:23" ht="409.5" x14ac:dyDescent="0.25">
      <c r="A167" t="s">
        <v>1092</v>
      </c>
      <c r="C167" t="s">
        <v>1093</v>
      </c>
      <c r="D167" t="s">
        <v>1094</v>
      </c>
      <c r="E167" t="s">
        <v>1095</v>
      </c>
      <c r="F167" t="s">
        <v>1096</v>
      </c>
      <c r="G167" s="57" t="s">
        <v>1097</v>
      </c>
      <c r="H167" t="s">
        <v>48</v>
      </c>
      <c r="I167" t="str">
        <f>INDEX(Level[Level],MATCH(PIs[[#This Row],[L]],Level[GUID],0),1)</f>
        <v>Major Must</v>
      </c>
      <c r="N167" t="s">
        <v>49</v>
      </c>
      <c r="O167" t="str">
        <f>INDEX(allsections[[S]:[Order]],MATCH(PIs[[#This Row],[SGUID]],allsections[SGUID],0),1)</f>
        <v>FV 32 GEWASBESCHERMINGSMIDDELEN</v>
      </c>
      <c r="P167" t="str">
        <f>INDEX(allsections[[S]:[Order]],MATCH(PIs[[#This Row],[SGUID]],allsections[SGUID],0),2)</f>
        <v>-</v>
      </c>
      <c r="Q167">
        <f>INDEX(allsections[[S]:[Order]],MATCH(PIs[[#This Row],[SGUID]],allsections[SGUID],0),3)</f>
        <v>32</v>
      </c>
      <c r="R167" t="s">
        <v>541</v>
      </c>
      <c r="S167" t="str">
        <f>INDEX(allsections[[S]:[Order]],MATCH(PIs[[#This Row],[SSGUID]],allsections[SGUID],0),1)</f>
        <v>FV 32.09 Opslag van gewasbeschermingsmiddelen en producten voor naoogstbehandeling</v>
      </c>
      <c r="T167" t="str">
        <f>INDEX(allsections[[S]:[Order]],MATCH(PIs[[#This Row],[SSGUID]],allsections[SGUID],0),2)</f>
        <v>-</v>
      </c>
      <c r="U167">
        <f>INDEX(S2PQ_relational[],MATCH(PIs[[#This Row],[GUID]],S2PQ_relational[PIGUID],0),2)</f>
        <v>0</v>
      </c>
      <c r="V167" t="b">
        <v>0</v>
      </c>
      <c r="W167" t="b">
        <v>1</v>
      </c>
    </row>
    <row r="168" spans="1:23" ht="409.5" x14ac:dyDescent="0.25">
      <c r="A168" t="s">
        <v>1098</v>
      </c>
      <c r="C168" t="s">
        <v>1099</v>
      </c>
      <c r="D168" t="s">
        <v>1100</v>
      </c>
      <c r="E168" t="s">
        <v>1101</v>
      </c>
      <c r="F168" t="s">
        <v>1102</v>
      </c>
      <c r="G168" s="57" t="s">
        <v>1103</v>
      </c>
      <c r="H168" t="s">
        <v>48</v>
      </c>
      <c r="I168" t="str">
        <f>INDEX(Level[Level],MATCH(PIs[[#This Row],[L]],Level[GUID],0),1)</f>
        <v>Major Must</v>
      </c>
      <c r="N168" t="s">
        <v>49</v>
      </c>
      <c r="O168" t="str">
        <f>INDEX(allsections[[S]:[Order]],MATCH(PIs[[#This Row],[SGUID]],allsections[SGUID],0),1)</f>
        <v>FV 32 GEWASBESCHERMINGSMIDDELEN</v>
      </c>
      <c r="P168" t="str">
        <f>INDEX(allsections[[S]:[Order]],MATCH(PIs[[#This Row],[SGUID]],allsections[SGUID],0),2)</f>
        <v>-</v>
      </c>
      <c r="Q168">
        <f>INDEX(allsections[[S]:[Order]],MATCH(PIs[[#This Row],[SGUID]],allsections[SGUID],0),3)</f>
        <v>32</v>
      </c>
      <c r="R168" t="s">
        <v>541</v>
      </c>
      <c r="S168" t="str">
        <f>INDEX(allsections[[S]:[Order]],MATCH(PIs[[#This Row],[SSGUID]],allsections[SGUID],0),1)</f>
        <v>FV 32.09 Opslag van gewasbeschermingsmiddelen en producten voor naoogstbehandeling</v>
      </c>
      <c r="T168" t="str">
        <f>INDEX(allsections[[S]:[Order]],MATCH(PIs[[#This Row],[SSGUID]],allsections[SGUID],0),2)</f>
        <v>-</v>
      </c>
      <c r="U168">
        <f>INDEX(S2PQ_relational[],MATCH(PIs[[#This Row],[GUID]],S2PQ_relational[PIGUID],0),2)</f>
        <v>0</v>
      </c>
      <c r="V168" t="b">
        <v>0</v>
      </c>
      <c r="W168" t="b">
        <v>1</v>
      </c>
    </row>
    <row r="169" spans="1:23" x14ac:dyDescent="0.25">
      <c r="A169" t="s">
        <v>1104</v>
      </c>
      <c r="C169" t="s">
        <v>1105</v>
      </c>
      <c r="D169" t="s">
        <v>1106</v>
      </c>
      <c r="E169" t="s">
        <v>1107</v>
      </c>
      <c r="F169" t="s">
        <v>1108</v>
      </c>
      <c r="G169" t="s">
        <v>1109</v>
      </c>
      <c r="H169" t="s">
        <v>48</v>
      </c>
      <c r="I169" t="str">
        <f>INDEX(Level[Level],MATCH(PIs[[#This Row],[L]],Level[GUID],0),1)</f>
        <v>Major Must</v>
      </c>
      <c r="N169" t="s">
        <v>808</v>
      </c>
      <c r="O169" t="str">
        <f>INDEX(allsections[[S]:[Order]],MATCH(PIs[[#This Row],[SGUID]],allsections[SGUID],0),1)</f>
        <v>FV 20 GEZONDHEID, VEILIGHEID EN WELZIJN VAN MEDEWERKERS</v>
      </c>
      <c r="P169" t="str">
        <f>INDEX(allsections[[S]:[Order]],MATCH(PIs[[#This Row],[SGUID]],allsections[SGUID],0),2)</f>
        <v>-</v>
      </c>
      <c r="Q169">
        <f>INDEX(allsections[[S]:[Order]],MATCH(PIs[[#This Row],[SGUID]],allsections[SGUID],0),3)</f>
        <v>20</v>
      </c>
      <c r="R169" t="s">
        <v>889</v>
      </c>
      <c r="S169" t="str">
        <f>INDEX(allsections[[S]:[Order]],MATCH(PIs[[#This Row],[SSGUID]],allsections[SGUID],0),1)</f>
        <v>FV 20.03 Persoonlijke beschermingsmiddelen</v>
      </c>
      <c r="T169" t="str">
        <f>INDEX(allsections[[S]:[Order]],MATCH(PIs[[#This Row],[SSGUID]],allsections[SGUID],0),2)</f>
        <v>-</v>
      </c>
      <c r="U169">
        <f>INDEX(S2PQ_relational[],MATCH(PIs[[#This Row],[GUID]],S2PQ_relational[PIGUID],0),2)</f>
        <v>0</v>
      </c>
      <c r="V169" t="b">
        <v>0</v>
      </c>
      <c r="W169" t="b">
        <v>1</v>
      </c>
    </row>
    <row r="170" spans="1:23" ht="409.5" x14ac:dyDescent="0.25">
      <c r="A170" t="s">
        <v>1110</v>
      </c>
      <c r="C170" t="s">
        <v>1111</v>
      </c>
      <c r="D170" t="s">
        <v>1112</v>
      </c>
      <c r="E170" t="s">
        <v>1113</v>
      </c>
      <c r="F170" t="s">
        <v>1114</v>
      </c>
      <c r="G170" s="57" t="s">
        <v>1115</v>
      </c>
      <c r="H170" t="s">
        <v>48</v>
      </c>
      <c r="I170" t="str">
        <f>INDEX(Level[Level],MATCH(PIs[[#This Row],[L]],Level[GUID],0),1)</f>
        <v>Major Must</v>
      </c>
      <c r="N170" t="s">
        <v>1116</v>
      </c>
      <c r="O170" t="str">
        <f>INDEX(allsections[[S]:[Order]],MATCH(PIs[[#This Row],[SGUID]],allsections[SGUID],0),1)</f>
        <v>FV 05 SPECIFICATIES, LEVERANCIERS EN VOORRAADBEHEER</v>
      </c>
      <c r="P170" t="str">
        <f>INDEX(allsections[[S]:[Order]],MATCH(PIs[[#This Row],[SGUID]],allsections[SGUID],0),2)</f>
        <v>-</v>
      </c>
      <c r="Q170">
        <f>INDEX(allsections[[S]:[Order]],MATCH(PIs[[#This Row],[SGUID]],allsections[SGUID],0),3)</f>
        <v>5</v>
      </c>
      <c r="R170" t="s">
        <v>119</v>
      </c>
      <c r="S170" t="str">
        <f>INDEX(allsections[[S]:[Order]],MATCH(PIs[[#This Row],[SSGUID]],allsections[SGUID],0),1)</f>
        <v>-</v>
      </c>
      <c r="T170" t="str">
        <f>INDEX(allsections[[S]:[Order]],MATCH(PIs[[#This Row],[SSGUID]],allsections[SGUID],0),2)</f>
        <v>-</v>
      </c>
      <c r="U170">
        <f>INDEX(S2PQ_relational[],MATCH(PIs[[#This Row],[GUID]],S2PQ_relational[PIGUID],0),2)</f>
        <v>0</v>
      </c>
      <c r="V170" t="b">
        <v>0</v>
      </c>
      <c r="W170" t="b">
        <v>1</v>
      </c>
    </row>
    <row r="171" spans="1:23" ht="409.5" x14ac:dyDescent="0.25">
      <c r="A171" t="s">
        <v>1117</v>
      </c>
      <c r="C171" t="s">
        <v>1118</v>
      </c>
      <c r="D171" t="s">
        <v>1119</v>
      </c>
      <c r="E171" t="s">
        <v>1120</v>
      </c>
      <c r="F171" t="s">
        <v>1121</v>
      </c>
      <c r="G171" s="57" t="s">
        <v>1122</v>
      </c>
      <c r="H171" t="s">
        <v>48</v>
      </c>
      <c r="I171" t="str">
        <f>INDEX(Level[Level],MATCH(PIs[[#This Row],[L]],Level[GUID],0),1)</f>
        <v>Major Must</v>
      </c>
      <c r="N171" t="s">
        <v>49</v>
      </c>
      <c r="O171" t="str">
        <f>INDEX(allsections[[S]:[Order]],MATCH(PIs[[#This Row],[SGUID]],allsections[SGUID],0),1)</f>
        <v>FV 32 GEWASBESCHERMINGSMIDDELEN</v>
      </c>
      <c r="P171" t="str">
        <f>INDEX(allsections[[S]:[Order]],MATCH(PIs[[#This Row],[SGUID]],allsections[SGUID],0),2)</f>
        <v>-</v>
      </c>
      <c r="Q171">
        <f>INDEX(allsections[[S]:[Order]],MATCH(PIs[[#This Row],[SGUID]],allsections[SGUID],0),3)</f>
        <v>32</v>
      </c>
      <c r="R171" t="s">
        <v>496</v>
      </c>
      <c r="S171" t="str">
        <f>INDEX(allsections[[S]:[Order]],MATCH(PIs[[#This Row],[SSGUID]],allsections[SGUID],0),1)</f>
        <v>FV 32.01 Beheer van gewasbeschermingsmiddelen</v>
      </c>
      <c r="T171" t="str">
        <f>INDEX(allsections[[S]:[Order]],MATCH(PIs[[#This Row],[SSGUID]],allsections[SGUID],0),2)</f>
        <v>-</v>
      </c>
      <c r="U171">
        <f>INDEX(S2PQ_relational[],MATCH(PIs[[#This Row],[GUID]],S2PQ_relational[PIGUID],0),2)</f>
        <v>0</v>
      </c>
      <c r="V171" t="b">
        <v>0</v>
      </c>
      <c r="W171" t="b">
        <v>1</v>
      </c>
    </row>
    <row r="172" spans="1:23" ht="409.5" x14ac:dyDescent="0.25">
      <c r="A172" t="s">
        <v>1123</v>
      </c>
      <c r="C172" t="s">
        <v>1124</v>
      </c>
      <c r="D172" t="s">
        <v>1125</v>
      </c>
      <c r="E172" t="s">
        <v>1126</v>
      </c>
      <c r="F172" t="s">
        <v>1127</v>
      </c>
      <c r="G172" s="57" t="s">
        <v>1128</v>
      </c>
      <c r="H172" t="s">
        <v>48</v>
      </c>
      <c r="I172" t="str">
        <f>INDEX(Level[Level],MATCH(PIs[[#This Row],[L]],Level[GUID],0),1)</f>
        <v>Major Must</v>
      </c>
      <c r="N172" t="s">
        <v>58</v>
      </c>
      <c r="O172" t="str">
        <f>INDEX(allsections[[S]:[Order]],MATCH(PIs[[#This Row],[SGUID]],allsections[SGUID],0),1)</f>
        <v>FV 30 WATERBEHEER</v>
      </c>
      <c r="P172" t="str">
        <f>INDEX(allsections[[S]:[Order]],MATCH(PIs[[#This Row],[SGUID]],allsections[SGUID],0),2)</f>
        <v>-</v>
      </c>
      <c r="Q172">
        <f>INDEX(allsections[[S]:[Order]],MATCH(PIs[[#This Row],[SGUID]],allsections[SGUID],0),3)</f>
        <v>30</v>
      </c>
      <c r="R172" t="s">
        <v>669</v>
      </c>
      <c r="S172" t="str">
        <f>INDEX(allsections[[S]:[Order]],MATCH(PIs[[#This Row],[SSGUID]],allsections[SGUID],0),1)</f>
        <v>FV 30.05 Waterkwaliteit</v>
      </c>
      <c r="T172" t="str">
        <f>INDEX(allsections[[S]:[Order]],MATCH(PIs[[#This Row],[SSGUID]],allsections[SGUID],0),2)</f>
        <v>-</v>
      </c>
      <c r="U172">
        <f>INDEX(S2PQ_relational[],MATCH(PIs[[#This Row],[GUID]],S2PQ_relational[PIGUID],0),2)</f>
        <v>0</v>
      </c>
      <c r="V172" t="b">
        <v>0</v>
      </c>
      <c r="W172" t="b">
        <v>1</v>
      </c>
    </row>
    <row r="173" spans="1:23" ht="409.5" x14ac:dyDescent="0.25">
      <c r="A173" t="s">
        <v>1129</v>
      </c>
      <c r="C173" t="s">
        <v>1130</v>
      </c>
      <c r="D173" t="s">
        <v>1131</v>
      </c>
      <c r="E173" t="s">
        <v>1132</v>
      </c>
      <c r="F173" t="s">
        <v>1133</v>
      </c>
      <c r="G173" s="57" t="s">
        <v>1134</v>
      </c>
      <c r="H173" t="s">
        <v>48</v>
      </c>
      <c r="I173" t="str">
        <f>INDEX(Level[Level],MATCH(PIs[[#This Row],[L]],Level[GUID],0),1)</f>
        <v>Major Must</v>
      </c>
      <c r="N173" t="s">
        <v>968</v>
      </c>
      <c r="O173" t="str">
        <f>INDEX(allsections[[S]:[Order]],MATCH(PIs[[#This Row],[SGUID]],allsections[SGUID],0),1)</f>
        <v>FV 19 HYGIËNE</v>
      </c>
      <c r="P173" t="str">
        <f>INDEX(allsections[[S]:[Order]],MATCH(PIs[[#This Row],[SGUID]],allsections[SGUID],0),2)</f>
        <v>-</v>
      </c>
      <c r="Q173">
        <f>INDEX(allsections[[S]:[Order]],MATCH(PIs[[#This Row],[SGUID]],allsections[SGUID],0),3)</f>
        <v>19</v>
      </c>
      <c r="R173" t="s">
        <v>119</v>
      </c>
      <c r="S173" t="str">
        <f>INDEX(allsections[[S]:[Order]],MATCH(PIs[[#This Row],[SSGUID]],allsections[SGUID],0),1)</f>
        <v>-</v>
      </c>
      <c r="T173" t="str">
        <f>INDEX(allsections[[S]:[Order]],MATCH(PIs[[#This Row],[SSGUID]],allsections[SGUID],0),2)</f>
        <v>-</v>
      </c>
      <c r="U173">
        <f>INDEX(S2PQ_relational[],MATCH(PIs[[#This Row],[GUID]],S2PQ_relational[PIGUID],0),2)</f>
        <v>0</v>
      </c>
      <c r="V173" t="b">
        <v>0</v>
      </c>
      <c r="W173" t="b">
        <v>1</v>
      </c>
    </row>
    <row r="174" spans="1:23" ht="409.5" x14ac:dyDescent="0.25">
      <c r="A174" t="s">
        <v>1135</v>
      </c>
      <c r="C174" t="s">
        <v>1136</v>
      </c>
      <c r="D174" t="s">
        <v>1137</v>
      </c>
      <c r="E174" t="s">
        <v>1138</v>
      </c>
      <c r="F174" t="s">
        <v>1139</v>
      </c>
      <c r="G174" s="57" t="s">
        <v>1140</v>
      </c>
      <c r="H174" t="s">
        <v>48</v>
      </c>
      <c r="I174" t="str">
        <f>INDEX(Level[Level],MATCH(PIs[[#This Row],[L]],Level[GUID],0),1)</f>
        <v>Major Must</v>
      </c>
      <c r="N174" t="s">
        <v>548</v>
      </c>
      <c r="O174" t="str">
        <f>INDEX(allsections[[S]:[Order]],MATCH(PIs[[#This Row],[SGUID]],allsections[SGUID],0),1)</f>
        <v>FV 33 NAOOGSTVERWERKING</v>
      </c>
      <c r="P174" t="str">
        <f>INDEX(allsections[[S]:[Order]],MATCH(PIs[[#This Row],[SGUID]],allsections[SGUID],0),2)</f>
        <v>-</v>
      </c>
      <c r="Q174">
        <f>INDEX(allsections[[S]:[Order]],MATCH(PIs[[#This Row],[SGUID]],allsections[SGUID],0),3)</f>
        <v>33</v>
      </c>
      <c r="R174" t="s">
        <v>1141</v>
      </c>
      <c r="S174" t="str">
        <f>INDEX(allsections[[S]:[Order]],MATCH(PIs[[#This Row],[SSGUID]],allsections[SGUID],0),1)</f>
        <v>FV 33.02 Vreemde voorwerpen</v>
      </c>
      <c r="T174" t="str">
        <f>INDEX(allsections[[S]:[Order]],MATCH(PIs[[#This Row],[SSGUID]],allsections[SGUID],0),2)</f>
        <v>-</v>
      </c>
      <c r="U174">
        <f>INDEX(S2PQ_relational[],MATCH(PIs[[#This Row],[GUID]],S2PQ_relational[PIGUID],0),2)</f>
        <v>0</v>
      </c>
      <c r="V174" t="b">
        <v>0</v>
      </c>
      <c r="W174" t="b">
        <v>1</v>
      </c>
    </row>
    <row r="175" spans="1:23" x14ac:dyDescent="0.25">
      <c r="A175" t="s">
        <v>1142</v>
      </c>
      <c r="C175" t="s">
        <v>1143</v>
      </c>
      <c r="D175" t="s">
        <v>1144</v>
      </c>
      <c r="E175" t="s">
        <v>1145</v>
      </c>
      <c r="F175" t="s">
        <v>1146</v>
      </c>
      <c r="G175" t="s">
        <v>1147</v>
      </c>
      <c r="H175" t="s">
        <v>48</v>
      </c>
      <c r="I175" t="str">
        <f>INDEX(Level[Level],MATCH(PIs[[#This Row],[L]],Level[GUID],0),1)</f>
        <v>Major Must</v>
      </c>
      <c r="N175" t="s">
        <v>548</v>
      </c>
      <c r="O175" t="str">
        <f>INDEX(allsections[[S]:[Order]],MATCH(PIs[[#This Row],[SGUID]],allsections[SGUID],0),1)</f>
        <v>FV 33 NAOOGSTVERWERKING</v>
      </c>
      <c r="P175" t="str">
        <f>INDEX(allsections[[S]:[Order]],MATCH(PIs[[#This Row],[SGUID]],allsections[SGUID],0),2)</f>
        <v>-</v>
      </c>
      <c r="Q175">
        <f>INDEX(allsections[[S]:[Order]],MATCH(PIs[[#This Row],[SGUID]],allsections[SGUID],0),3)</f>
        <v>33</v>
      </c>
      <c r="R175" t="s">
        <v>1141</v>
      </c>
      <c r="S175" t="str">
        <f>INDEX(allsections[[S]:[Order]],MATCH(PIs[[#This Row],[SSGUID]],allsections[SGUID],0),1)</f>
        <v>FV 33.02 Vreemde voorwerpen</v>
      </c>
      <c r="T175" t="str">
        <f>INDEX(allsections[[S]:[Order]],MATCH(PIs[[#This Row],[SSGUID]],allsections[SGUID],0),2)</f>
        <v>-</v>
      </c>
      <c r="U175">
        <f>INDEX(S2PQ_relational[],MATCH(PIs[[#This Row],[GUID]],S2PQ_relational[PIGUID],0),2)</f>
        <v>0</v>
      </c>
      <c r="V175" t="b">
        <v>0</v>
      </c>
      <c r="W175" t="b">
        <v>1</v>
      </c>
    </row>
    <row r="176" spans="1:23" ht="409.5" x14ac:dyDescent="0.25">
      <c r="A176" t="s">
        <v>1148</v>
      </c>
      <c r="C176" t="s">
        <v>1149</v>
      </c>
      <c r="D176" t="s">
        <v>1150</v>
      </c>
      <c r="E176" t="s">
        <v>1151</v>
      </c>
      <c r="F176" t="s">
        <v>1152</v>
      </c>
      <c r="G176" s="57" t="s">
        <v>1153</v>
      </c>
      <c r="H176" t="s">
        <v>48</v>
      </c>
      <c r="I176" t="str">
        <f>INDEX(Level[Level],MATCH(PIs[[#This Row],[L]],Level[GUID],0),1)</f>
        <v>Major Must</v>
      </c>
      <c r="N176" t="s">
        <v>58</v>
      </c>
      <c r="O176" t="str">
        <f>INDEX(allsections[[S]:[Order]],MATCH(PIs[[#This Row],[SGUID]],allsections[SGUID],0),1)</f>
        <v>FV 30 WATERBEHEER</v>
      </c>
      <c r="P176" t="str">
        <f>INDEX(allsections[[S]:[Order]],MATCH(PIs[[#This Row],[SGUID]],allsections[SGUID],0),2)</f>
        <v>-</v>
      </c>
      <c r="Q176">
        <f>INDEX(allsections[[S]:[Order]],MATCH(PIs[[#This Row],[SGUID]],allsections[SGUID],0),3)</f>
        <v>30</v>
      </c>
      <c r="R176" t="s">
        <v>676</v>
      </c>
      <c r="S176" t="str">
        <f>INDEX(allsections[[S]:[Order]],MATCH(PIs[[#This Row],[SSGUID]],allsections[SGUID],0),1)</f>
        <v>FV 30.01 Risicobeoordelingen en -beheerplan voor watergebruik</v>
      </c>
      <c r="T176" t="str">
        <f>INDEX(allsections[[S]:[Order]],MATCH(PIs[[#This Row],[SSGUID]],allsections[SGUID],0),2)</f>
        <v>-</v>
      </c>
      <c r="U176">
        <f>INDEX(S2PQ_relational[],MATCH(PIs[[#This Row],[GUID]],S2PQ_relational[PIGUID],0),2)</f>
        <v>0</v>
      </c>
      <c r="V176" t="b">
        <v>0</v>
      </c>
      <c r="W176" t="b">
        <v>1</v>
      </c>
    </row>
    <row r="177" spans="1:23" ht="409.5" x14ac:dyDescent="0.25">
      <c r="A177" t="s">
        <v>1154</v>
      </c>
      <c r="C177" t="s">
        <v>1155</v>
      </c>
      <c r="D177" t="s">
        <v>1156</v>
      </c>
      <c r="E177" t="s">
        <v>1157</v>
      </c>
      <c r="F177" t="s">
        <v>1158</v>
      </c>
      <c r="G177" s="57" t="s">
        <v>1159</v>
      </c>
      <c r="H177" t="s">
        <v>48</v>
      </c>
      <c r="I177" t="str">
        <f>INDEX(Level[Level],MATCH(PIs[[#This Row],[L]],Level[GUID],0),1)</f>
        <v>Major Must</v>
      </c>
      <c r="N177" t="s">
        <v>968</v>
      </c>
      <c r="O177" t="str">
        <f>INDEX(allsections[[S]:[Order]],MATCH(PIs[[#This Row],[SGUID]],allsections[SGUID],0),1)</f>
        <v>FV 19 HYGIËNE</v>
      </c>
      <c r="P177" t="str">
        <f>INDEX(allsections[[S]:[Order]],MATCH(PIs[[#This Row],[SGUID]],allsections[SGUID],0),2)</f>
        <v>-</v>
      </c>
      <c r="Q177">
        <f>INDEX(allsections[[S]:[Order]],MATCH(PIs[[#This Row],[SGUID]],allsections[SGUID],0),3)</f>
        <v>19</v>
      </c>
      <c r="R177" t="s">
        <v>119</v>
      </c>
      <c r="S177" t="str">
        <f>INDEX(allsections[[S]:[Order]],MATCH(PIs[[#This Row],[SSGUID]],allsections[SGUID],0),1)</f>
        <v>-</v>
      </c>
      <c r="T177" t="str">
        <f>INDEX(allsections[[S]:[Order]],MATCH(PIs[[#This Row],[SSGUID]],allsections[SGUID],0),2)</f>
        <v>-</v>
      </c>
      <c r="U177">
        <f>INDEX(S2PQ_relational[],MATCH(PIs[[#This Row],[GUID]],S2PQ_relational[PIGUID],0),2)</f>
        <v>0</v>
      </c>
      <c r="V177" t="b">
        <v>0</v>
      </c>
      <c r="W177" t="b">
        <v>1</v>
      </c>
    </row>
    <row r="178" spans="1:23" ht="409.5" x14ac:dyDescent="0.25">
      <c r="A178" t="s">
        <v>1160</v>
      </c>
      <c r="C178" t="s">
        <v>1161</v>
      </c>
      <c r="D178" t="s">
        <v>1162</v>
      </c>
      <c r="E178" t="s">
        <v>1163</v>
      </c>
      <c r="F178" t="s">
        <v>1164</v>
      </c>
      <c r="G178" s="57" t="s">
        <v>1165</v>
      </c>
      <c r="H178" t="s">
        <v>48</v>
      </c>
      <c r="I178" t="str">
        <f>INDEX(Level[Level],MATCH(PIs[[#This Row],[L]],Level[GUID],0),1)</f>
        <v>Major Must</v>
      </c>
      <c r="N178" t="s">
        <v>49</v>
      </c>
      <c r="O178" t="str">
        <f>INDEX(allsections[[S]:[Order]],MATCH(PIs[[#This Row],[SGUID]],allsections[SGUID],0),1)</f>
        <v>FV 32 GEWASBESCHERMINGSMIDDELEN</v>
      </c>
      <c r="P178" t="str">
        <f>INDEX(allsections[[S]:[Order]],MATCH(PIs[[#This Row],[SGUID]],allsections[SGUID],0),2)</f>
        <v>-</v>
      </c>
      <c r="Q178">
        <f>INDEX(allsections[[S]:[Order]],MATCH(PIs[[#This Row],[SGUID]],allsections[SGUID],0),3)</f>
        <v>32</v>
      </c>
      <c r="R178" t="s">
        <v>489</v>
      </c>
      <c r="S178" t="str">
        <f>INDEX(allsections[[S]:[Order]],MATCH(PIs[[#This Row],[SSGUID]],allsections[SGUID],0),1)</f>
        <v>FV 32.02 Toepassingsregistraties</v>
      </c>
      <c r="T178" t="str">
        <f>INDEX(allsections[[S]:[Order]],MATCH(PIs[[#This Row],[SSGUID]],allsections[SGUID],0),2)</f>
        <v>-</v>
      </c>
      <c r="U178">
        <f>INDEX(S2PQ_relational[],MATCH(PIs[[#This Row],[GUID]],S2PQ_relational[PIGUID],0),2)</f>
        <v>0</v>
      </c>
      <c r="V178" t="b">
        <v>0</v>
      </c>
      <c r="W178" t="b">
        <v>1</v>
      </c>
    </row>
    <row r="179" spans="1:23" ht="409.5" x14ac:dyDescent="0.25">
      <c r="A179" t="s">
        <v>1166</v>
      </c>
      <c r="C179" t="s">
        <v>1167</v>
      </c>
      <c r="D179" t="s">
        <v>1168</v>
      </c>
      <c r="E179" t="s">
        <v>1169</v>
      </c>
      <c r="F179" t="s">
        <v>1170</v>
      </c>
      <c r="G179" s="57" t="s">
        <v>1171</v>
      </c>
      <c r="H179" t="s">
        <v>48</v>
      </c>
      <c r="I179" t="str">
        <f>INDEX(Level[Level],MATCH(PIs[[#This Row],[L]],Level[GUID],0),1)</f>
        <v>Major Must</v>
      </c>
      <c r="N179" t="s">
        <v>1172</v>
      </c>
      <c r="O179" t="str">
        <f>INDEX(allsections[[S]:[Order]],MATCH(PIs[[#This Row],[SGUID]],allsections[SGUID],0),1)</f>
        <v>FV 12 LABORATORIUMTESTEN</v>
      </c>
      <c r="P179" t="str">
        <f>INDEX(allsections[[S]:[Order]],MATCH(PIs[[#This Row],[SGUID]],allsections[SGUID],0),2)</f>
        <v>-</v>
      </c>
      <c r="Q179">
        <f>INDEX(allsections[[S]:[Order]],MATCH(PIs[[#This Row],[SGUID]],allsections[SGUID],0),3)</f>
        <v>12</v>
      </c>
      <c r="R179" t="s">
        <v>119</v>
      </c>
      <c r="S179" t="str">
        <f>INDEX(allsections[[S]:[Order]],MATCH(PIs[[#This Row],[SSGUID]],allsections[SGUID],0),1)</f>
        <v>-</v>
      </c>
      <c r="T179" t="str">
        <f>INDEX(allsections[[S]:[Order]],MATCH(PIs[[#This Row],[SSGUID]],allsections[SGUID],0),2)</f>
        <v>-</v>
      </c>
      <c r="U179">
        <f>INDEX(S2PQ_relational[],MATCH(PIs[[#This Row],[GUID]],S2PQ_relational[PIGUID],0),2)</f>
        <v>0</v>
      </c>
      <c r="V179" t="b">
        <v>0</v>
      </c>
      <c r="W179" t="b">
        <v>1</v>
      </c>
    </row>
    <row r="180" spans="1:23" ht="409.5" x14ac:dyDescent="0.25">
      <c r="A180" t="s">
        <v>1173</v>
      </c>
      <c r="C180" t="s">
        <v>1174</v>
      </c>
      <c r="D180" t="s">
        <v>1175</v>
      </c>
      <c r="E180" t="s">
        <v>1176</v>
      </c>
      <c r="F180" t="s">
        <v>1177</v>
      </c>
      <c r="G180" s="57" t="s">
        <v>1178</v>
      </c>
      <c r="H180" t="s">
        <v>48</v>
      </c>
      <c r="I180" t="str">
        <f>INDEX(Level[Level],MATCH(PIs[[#This Row],[L]],Level[GUID],0),1)</f>
        <v>Major Must</v>
      </c>
      <c r="N180" t="s">
        <v>548</v>
      </c>
      <c r="O180" t="str">
        <f>INDEX(allsections[[S]:[Order]],MATCH(PIs[[#This Row],[SGUID]],allsections[SGUID],0),1)</f>
        <v>FV 33 NAOOGSTVERWERKING</v>
      </c>
      <c r="P180" t="str">
        <f>INDEX(allsections[[S]:[Order]],MATCH(PIs[[#This Row],[SGUID]],allsections[SGUID],0),2)</f>
        <v>-</v>
      </c>
      <c r="Q180">
        <f>INDEX(allsections[[S]:[Order]],MATCH(PIs[[#This Row],[SGUID]],allsections[SGUID],0),3)</f>
        <v>33</v>
      </c>
      <c r="R180" t="s">
        <v>549</v>
      </c>
      <c r="S180" t="str">
        <f>INDEX(allsections[[S]:[Order]],MATCH(PIs[[#This Row],[SSGUID]],allsections[SGUID],0),1)</f>
        <v>FV 33.04 Ongediertebestrijding</v>
      </c>
      <c r="T180" t="str">
        <f>INDEX(allsections[[S]:[Order]],MATCH(PIs[[#This Row],[SSGUID]],allsections[SGUID],0),2)</f>
        <v>-</v>
      </c>
      <c r="U180">
        <f>INDEX(S2PQ_relational[],MATCH(PIs[[#This Row],[GUID]],S2PQ_relational[PIGUID],0),2)</f>
        <v>0</v>
      </c>
      <c r="V180" t="b">
        <v>0</v>
      </c>
      <c r="W180" t="b">
        <v>1</v>
      </c>
    </row>
    <row r="181" spans="1:23" x14ac:dyDescent="0.25">
      <c r="A181" t="s">
        <v>1179</v>
      </c>
      <c r="C181" t="s">
        <v>1180</v>
      </c>
      <c r="D181" t="s">
        <v>1181</v>
      </c>
      <c r="E181" t="s">
        <v>1182</v>
      </c>
      <c r="F181" t="s">
        <v>1183</v>
      </c>
      <c r="G181" t="s">
        <v>1184</v>
      </c>
      <c r="H181" t="s">
        <v>48</v>
      </c>
      <c r="I181" t="str">
        <f>INDEX(Level[Level],MATCH(PIs[[#This Row],[L]],Level[GUID],0),1)</f>
        <v>Major Must</v>
      </c>
      <c r="N181" t="s">
        <v>801</v>
      </c>
      <c r="O181" t="str">
        <f>INDEX(allsections[[S]:[Order]],MATCH(PIs[[#This Row],[SGUID]],allsections[SGUID],0),1)</f>
        <v>FV 21 LOCATIEBEHEER</v>
      </c>
      <c r="P181" t="str">
        <f>INDEX(allsections[[S]:[Order]],MATCH(PIs[[#This Row],[SGUID]],allsections[SGUID],0),2)</f>
        <v>-</v>
      </c>
      <c r="Q181">
        <f>INDEX(allsections[[S]:[Order]],MATCH(PIs[[#This Row],[SGUID]],allsections[SGUID],0),3)</f>
        <v>21</v>
      </c>
      <c r="R181" t="s">
        <v>119</v>
      </c>
      <c r="S181" t="str">
        <f>INDEX(allsections[[S]:[Order]],MATCH(PIs[[#This Row],[SSGUID]],allsections[SGUID],0),1)</f>
        <v>-</v>
      </c>
      <c r="T181" t="str">
        <f>INDEX(allsections[[S]:[Order]],MATCH(PIs[[#This Row],[SSGUID]],allsections[SGUID],0),2)</f>
        <v>-</v>
      </c>
      <c r="U181">
        <f>INDEX(S2PQ_relational[],MATCH(PIs[[#This Row],[GUID]],S2PQ_relational[PIGUID],0),2)</f>
        <v>0</v>
      </c>
      <c r="V181" t="b">
        <v>0</v>
      </c>
      <c r="W181" t="b">
        <v>1</v>
      </c>
    </row>
    <row r="182" spans="1:23" ht="409.5" x14ac:dyDescent="0.25">
      <c r="A182" t="s">
        <v>1185</v>
      </c>
      <c r="C182" t="s">
        <v>1186</v>
      </c>
      <c r="D182" t="s">
        <v>1187</v>
      </c>
      <c r="E182" t="s">
        <v>1188</v>
      </c>
      <c r="F182" t="s">
        <v>1189</v>
      </c>
      <c r="G182" s="57" t="s">
        <v>1190</v>
      </c>
      <c r="H182" t="s">
        <v>48</v>
      </c>
      <c r="I182" t="str">
        <f>INDEX(Level[Level],MATCH(PIs[[#This Row],[L]],Level[GUID],0),1)</f>
        <v>Major Must</v>
      </c>
      <c r="N182" t="s">
        <v>548</v>
      </c>
      <c r="O182" t="str">
        <f>INDEX(allsections[[S]:[Order]],MATCH(PIs[[#This Row],[SGUID]],allsections[SGUID],0),1)</f>
        <v>FV 33 NAOOGSTVERWERKING</v>
      </c>
      <c r="P182" t="str">
        <f>INDEX(allsections[[S]:[Order]],MATCH(PIs[[#This Row],[SGUID]],allsections[SGUID],0),2)</f>
        <v>-</v>
      </c>
      <c r="Q182">
        <f>INDEX(allsections[[S]:[Order]],MATCH(PIs[[#This Row],[SGUID]],allsections[SGUID],0),3)</f>
        <v>33</v>
      </c>
      <c r="R182" t="s">
        <v>981</v>
      </c>
      <c r="S182" t="str">
        <f>INDEX(allsections[[S]:[Order]],MATCH(PIs[[#This Row],[SSGUID]],allsections[SGUID],0),1)</f>
        <v>FV 33.01 Verpakkingsgebieden (in het veld of faciliteit) en opslaggebieden</v>
      </c>
      <c r="T182" t="str">
        <f>INDEX(allsections[[S]:[Order]],MATCH(PIs[[#This Row],[SSGUID]],allsections[SGUID],0),2)</f>
        <v>-</v>
      </c>
      <c r="U182">
        <f>INDEX(S2PQ_relational[],MATCH(PIs[[#This Row],[GUID]],S2PQ_relational[PIGUID],0),2)</f>
        <v>0</v>
      </c>
      <c r="V182" t="b">
        <v>0</v>
      </c>
      <c r="W182" t="b">
        <v>1</v>
      </c>
    </row>
    <row r="183" spans="1:23" ht="409.5" x14ac:dyDescent="0.25">
      <c r="A183" t="s">
        <v>1191</v>
      </c>
      <c r="C183" t="s">
        <v>1192</v>
      </c>
      <c r="D183" t="s">
        <v>1193</v>
      </c>
      <c r="E183" t="s">
        <v>1194</v>
      </c>
      <c r="F183" t="s">
        <v>1195</v>
      </c>
      <c r="G183" s="57" t="s">
        <v>1196</v>
      </c>
      <c r="H183" t="s">
        <v>48</v>
      </c>
      <c r="I183" t="str">
        <f>INDEX(Level[Level],MATCH(PIs[[#This Row],[L]],Level[GUID],0),1)</f>
        <v>Major Must</v>
      </c>
      <c r="N183" t="s">
        <v>1116</v>
      </c>
      <c r="O183" t="str">
        <f>INDEX(allsections[[S]:[Order]],MATCH(PIs[[#This Row],[SGUID]],allsections[SGUID],0),1)</f>
        <v>FV 05 SPECIFICATIES, LEVERANCIERS EN VOORRAADBEHEER</v>
      </c>
      <c r="P183" t="str">
        <f>INDEX(allsections[[S]:[Order]],MATCH(PIs[[#This Row],[SGUID]],allsections[SGUID],0),2)</f>
        <v>-</v>
      </c>
      <c r="Q183">
        <f>INDEX(allsections[[S]:[Order]],MATCH(PIs[[#This Row],[SGUID]],allsections[SGUID],0),3)</f>
        <v>5</v>
      </c>
      <c r="R183" t="s">
        <v>119</v>
      </c>
      <c r="S183" t="str">
        <f>INDEX(allsections[[S]:[Order]],MATCH(PIs[[#This Row],[SSGUID]],allsections[SGUID],0),1)</f>
        <v>-</v>
      </c>
      <c r="T183" t="str">
        <f>INDEX(allsections[[S]:[Order]],MATCH(PIs[[#This Row],[SSGUID]],allsections[SGUID],0),2)</f>
        <v>-</v>
      </c>
      <c r="U183">
        <f>INDEX(S2PQ_relational[],MATCH(PIs[[#This Row],[GUID]],S2PQ_relational[PIGUID],0),2)</f>
        <v>0</v>
      </c>
      <c r="V183" t="b">
        <v>0</v>
      </c>
      <c r="W183" t="b">
        <v>1</v>
      </c>
    </row>
    <row r="184" spans="1:23" ht="409.5" x14ac:dyDescent="0.25">
      <c r="A184" t="s">
        <v>1197</v>
      </c>
      <c r="C184" t="s">
        <v>1198</v>
      </c>
      <c r="D184" t="s">
        <v>1199</v>
      </c>
      <c r="E184" t="s">
        <v>1200</v>
      </c>
      <c r="F184" t="s">
        <v>1201</v>
      </c>
      <c r="G184" s="57" t="s">
        <v>1202</v>
      </c>
      <c r="H184" t="s">
        <v>48</v>
      </c>
      <c r="I184" t="str">
        <f>INDEX(Level[Level],MATCH(PIs[[#This Row],[L]],Level[GUID],0),1)</f>
        <v>Major Must</v>
      </c>
      <c r="N184" t="s">
        <v>968</v>
      </c>
      <c r="O184" t="str">
        <f>INDEX(allsections[[S]:[Order]],MATCH(PIs[[#This Row],[SGUID]],allsections[SGUID],0),1)</f>
        <v>FV 19 HYGIËNE</v>
      </c>
      <c r="P184" t="str">
        <f>INDEX(allsections[[S]:[Order]],MATCH(PIs[[#This Row],[SGUID]],allsections[SGUID],0),2)</f>
        <v>-</v>
      </c>
      <c r="Q184">
        <f>INDEX(allsections[[S]:[Order]],MATCH(PIs[[#This Row],[SGUID]],allsections[SGUID],0),3)</f>
        <v>19</v>
      </c>
      <c r="R184" t="s">
        <v>119</v>
      </c>
      <c r="S184" t="str">
        <f>INDEX(allsections[[S]:[Order]],MATCH(PIs[[#This Row],[SSGUID]],allsections[SGUID],0),1)</f>
        <v>-</v>
      </c>
      <c r="T184" t="str">
        <f>INDEX(allsections[[S]:[Order]],MATCH(PIs[[#This Row],[SSGUID]],allsections[SGUID],0),2)</f>
        <v>-</v>
      </c>
      <c r="U184">
        <f>INDEX(S2PQ_relational[],MATCH(PIs[[#This Row],[GUID]],S2PQ_relational[PIGUID],0),2)</f>
        <v>0</v>
      </c>
      <c r="V184" t="b">
        <v>0</v>
      </c>
      <c r="W184" t="b">
        <v>1</v>
      </c>
    </row>
    <row r="185" spans="1:23" x14ac:dyDescent="0.25">
      <c r="A185" t="s">
        <v>1203</v>
      </c>
      <c r="C185" t="s">
        <v>1204</v>
      </c>
      <c r="D185" t="s">
        <v>1205</v>
      </c>
      <c r="E185" t="s">
        <v>1206</v>
      </c>
      <c r="F185" t="s">
        <v>1207</v>
      </c>
      <c r="G185" t="s">
        <v>1208</v>
      </c>
      <c r="H185" t="s">
        <v>48</v>
      </c>
      <c r="I185" t="str">
        <f>INDEX(Level[Level],MATCH(PIs[[#This Row],[L]],Level[GUID],0),1)</f>
        <v>Major Must</v>
      </c>
      <c r="N185" t="s">
        <v>548</v>
      </c>
      <c r="O185" t="str">
        <f>INDEX(allsections[[S]:[Order]],MATCH(PIs[[#This Row],[SGUID]],allsections[SGUID],0),1)</f>
        <v>FV 33 NAOOGSTVERWERKING</v>
      </c>
      <c r="P185" t="str">
        <f>INDEX(allsections[[S]:[Order]],MATCH(PIs[[#This Row],[SGUID]],allsections[SGUID],0),2)</f>
        <v>-</v>
      </c>
      <c r="Q185">
        <f>INDEX(allsections[[S]:[Order]],MATCH(PIs[[#This Row],[SGUID]],allsections[SGUID],0),3)</f>
        <v>33</v>
      </c>
      <c r="R185" t="s">
        <v>1209</v>
      </c>
      <c r="S185" t="str">
        <f>INDEX(allsections[[S]:[Order]],MATCH(PIs[[#This Row],[SSGUID]],allsections[SGUID],0),1)</f>
        <v>FV 33.03 Temperatuur- en luchtvochtigheidscontrole</v>
      </c>
      <c r="T185" t="str">
        <f>INDEX(allsections[[S]:[Order]],MATCH(PIs[[#This Row],[SSGUID]],allsections[SGUID],0),2)</f>
        <v>-</v>
      </c>
      <c r="U185">
        <f>INDEX(S2PQ_relational[],MATCH(PIs[[#This Row],[GUID]],S2PQ_relational[PIGUID],0),2)</f>
        <v>0</v>
      </c>
      <c r="V185" t="b">
        <v>0</v>
      </c>
      <c r="W185" t="b">
        <v>1</v>
      </c>
    </row>
    <row r="186" spans="1:23" ht="409.5" x14ac:dyDescent="0.25">
      <c r="A186" t="s">
        <v>1210</v>
      </c>
      <c r="C186" t="s">
        <v>1211</v>
      </c>
      <c r="D186" t="s">
        <v>1212</v>
      </c>
      <c r="E186" t="s">
        <v>1213</v>
      </c>
      <c r="F186" t="s">
        <v>1214</v>
      </c>
      <c r="G186" s="57" t="s">
        <v>1215</v>
      </c>
      <c r="H186" t="s">
        <v>48</v>
      </c>
      <c r="I186" t="str">
        <f>INDEX(Level[Level],MATCH(PIs[[#This Row],[L]],Level[GUID],0),1)</f>
        <v>Major Must</v>
      </c>
      <c r="N186" t="s">
        <v>548</v>
      </c>
      <c r="O186" t="str">
        <f>INDEX(allsections[[S]:[Order]],MATCH(PIs[[#This Row],[SGUID]],allsections[SGUID],0),1)</f>
        <v>FV 33 NAOOGSTVERWERKING</v>
      </c>
      <c r="P186" t="str">
        <f>INDEX(allsections[[S]:[Order]],MATCH(PIs[[#This Row],[SGUID]],allsections[SGUID],0),2)</f>
        <v>-</v>
      </c>
      <c r="Q186">
        <f>INDEX(allsections[[S]:[Order]],MATCH(PIs[[#This Row],[SGUID]],allsections[SGUID],0),3)</f>
        <v>33</v>
      </c>
      <c r="R186" t="s">
        <v>1216</v>
      </c>
      <c r="S186" t="str">
        <f>INDEX(allsections[[S]:[Order]],MATCH(PIs[[#This Row],[SSGUID]],allsections[SGUID],0),1)</f>
        <v>FV 33.06 Milieumonitoringprogramma</v>
      </c>
      <c r="T186" t="str">
        <f>INDEX(allsections[[S]:[Order]],MATCH(PIs[[#This Row],[SSGUID]],allsections[SGUID],0),2)</f>
        <v>-</v>
      </c>
      <c r="U186">
        <f>INDEX(S2PQ_relational[],MATCH(PIs[[#This Row],[GUID]],S2PQ_relational[PIGUID],0),2)</f>
        <v>0</v>
      </c>
      <c r="V186" t="b">
        <v>0</v>
      </c>
      <c r="W186" t="b">
        <v>1</v>
      </c>
    </row>
    <row r="187" spans="1:23" ht="409.5" x14ac:dyDescent="0.25">
      <c r="A187" t="s">
        <v>1217</v>
      </c>
      <c r="C187" t="s">
        <v>1218</v>
      </c>
      <c r="D187" t="s">
        <v>1219</v>
      </c>
      <c r="E187" t="s">
        <v>1220</v>
      </c>
      <c r="F187" t="s">
        <v>1221</v>
      </c>
      <c r="G187" s="57" t="s">
        <v>1222</v>
      </c>
      <c r="H187" t="s">
        <v>48</v>
      </c>
      <c r="I187" t="str">
        <f>INDEX(Level[Level],MATCH(PIs[[#This Row],[L]],Level[GUID],0),1)</f>
        <v>Major Must</v>
      </c>
      <c r="N187" t="s">
        <v>58</v>
      </c>
      <c r="O187" t="str">
        <f>INDEX(allsections[[S]:[Order]],MATCH(PIs[[#This Row],[SGUID]],allsections[SGUID],0),1)</f>
        <v>FV 30 WATERBEHEER</v>
      </c>
      <c r="P187" t="str">
        <f>INDEX(allsections[[S]:[Order]],MATCH(PIs[[#This Row],[SGUID]],allsections[SGUID],0),2)</f>
        <v>-</v>
      </c>
      <c r="Q187">
        <f>INDEX(allsections[[S]:[Order]],MATCH(PIs[[#This Row],[SGUID]],allsections[SGUID],0),3)</f>
        <v>30</v>
      </c>
      <c r="R187" t="s">
        <v>669</v>
      </c>
      <c r="S187" t="str">
        <f>INDEX(allsections[[S]:[Order]],MATCH(PIs[[#This Row],[SSGUID]],allsections[SGUID],0),1)</f>
        <v>FV 30.05 Waterkwaliteit</v>
      </c>
      <c r="T187" t="str">
        <f>INDEX(allsections[[S]:[Order]],MATCH(PIs[[#This Row],[SSGUID]],allsections[SGUID],0),2)</f>
        <v>-</v>
      </c>
      <c r="U187">
        <f>INDEX(S2PQ_relational[],MATCH(PIs[[#This Row],[GUID]],S2PQ_relational[PIGUID],0),2)</f>
        <v>0</v>
      </c>
      <c r="V187" t="b">
        <v>0</v>
      </c>
      <c r="W187" t="b">
        <v>1</v>
      </c>
    </row>
    <row r="188" spans="1:23" ht="409.5" x14ac:dyDescent="0.25">
      <c r="A188" t="s">
        <v>1223</v>
      </c>
      <c r="C188" t="s">
        <v>1224</v>
      </c>
      <c r="D188" t="s">
        <v>1225</v>
      </c>
      <c r="E188" t="s">
        <v>1226</v>
      </c>
      <c r="F188" t="s">
        <v>1227</v>
      </c>
      <c r="G188" s="57" t="s">
        <v>1228</v>
      </c>
      <c r="H188" t="s">
        <v>48</v>
      </c>
      <c r="I188" t="str">
        <f>INDEX(Level[Level],MATCH(PIs[[#This Row],[L]],Level[GUID],0),1)</f>
        <v>Major Must</v>
      </c>
      <c r="N188" t="s">
        <v>1229</v>
      </c>
      <c r="O188" t="str">
        <f>INDEX(allsections[[S]:[Order]],MATCH(PIs[[#This Row],[SGUID]],allsections[SGUID],0),1)</f>
        <v>FV 11 NIET-CONFORME PRODUCTEN</v>
      </c>
      <c r="P188" t="str">
        <f>INDEX(allsections[[S]:[Order]],MATCH(PIs[[#This Row],[SGUID]],allsections[SGUID],0),2)</f>
        <v>-</v>
      </c>
      <c r="Q188">
        <f>INDEX(allsections[[S]:[Order]],MATCH(PIs[[#This Row],[SGUID]],allsections[SGUID],0),3)</f>
        <v>11</v>
      </c>
      <c r="R188" t="s">
        <v>119</v>
      </c>
      <c r="S188" t="str">
        <f>INDEX(allsections[[S]:[Order]],MATCH(PIs[[#This Row],[SSGUID]],allsections[SGUID],0),1)</f>
        <v>-</v>
      </c>
      <c r="T188" t="str">
        <f>INDEX(allsections[[S]:[Order]],MATCH(PIs[[#This Row],[SSGUID]],allsections[SGUID],0),2)</f>
        <v>-</v>
      </c>
      <c r="U188">
        <f>INDEX(S2PQ_relational[],MATCH(PIs[[#This Row],[GUID]],S2PQ_relational[PIGUID],0),2)</f>
        <v>0</v>
      </c>
      <c r="V188" t="b">
        <v>0</v>
      </c>
      <c r="W188" t="b">
        <v>1</v>
      </c>
    </row>
    <row r="189" spans="1:23" ht="409.5" x14ac:dyDescent="0.25">
      <c r="A189" t="s">
        <v>1230</v>
      </c>
      <c r="C189" t="s">
        <v>1231</v>
      </c>
      <c r="D189" t="s">
        <v>1232</v>
      </c>
      <c r="E189" t="s">
        <v>1233</v>
      </c>
      <c r="F189" t="s">
        <v>1234</v>
      </c>
      <c r="G189" s="57" t="s">
        <v>1235</v>
      </c>
      <c r="H189" t="s">
        <v>48</v>
      </c>
      <c r="I189" t="str">
        <f>INDEX(Level[Level],MATCH(PIs[[#This Row],[L]],Level[GUID],0),1)</f>
        <v>Major Must</v>
      </c>
      <c r="N189" t="s">
        <v>968</v>
      </c>
      <c r="O189" t="str">
        <f>INDEX(allsections[[S]:[Order]],MATCH(PIs[[#This Row],[SGUID]],allsections[SGUID],0),1)</f>
        <v>FV 19 HYGIËNE</v>
      </c>
      <c r="P189" t="str">
        <f>INDEX(allsections[[S]:[Order]],MATCH(PIs[[#This Row],[SGUID]],allsections[SGUID],0),2)</f>
        <v>-</v>
      </c>
      <c r="Q189">
        <f>INDEX(allsections[[S]:[Order]],MATCH(PIs[[#This Row],[SGUID]],allsections[SGUID],0),3)</f>
        <v>19</v>
      </c>
      <c r="R189" t="s">
        <v>119</v>
      </c>
      <c r="S189" t="str">
        <f>INDEX(allsections[[S]:[Order]],MATCH(PIs[[#This Row],[SSGUID]],allsections[SGUID],0),1)</f>
        <v>-</v>
      </c>
      <c r="T189" t="str">
        <f>INDEX(allsections[[S]:[Order]],MATCH(PIs[[#This Row],[SSGUID]],allsections[SGUID],0),2)</f>
        <v>-</v>
      </c>
      <c r="U189">
        <f>INDEX(S2PQ_relational[],MATCH(PIs[[#This Row],[GUID]],S2PQ_relational[PIGUID],0),2)</f>
        <v>0</v>
      </c>
      <c r="V189" t="b">
        <v>0</v>
      </c>
      <c r="W189" t="b">
        <v>1</v>
      </c>
    </row>
    <row r="190" spans="1:23" x14ac:dyDescent="0.25">
      <c r="A190" t="s">
        <v>1236</v>
      </c>
      <c r="C190" t="s">
        <v>1237</v>
      </c>
      <c r="D190" t="s">
        <v>1238</v>
      </c>
      <c r="E190" t="s">
        <v>1239</v>
      </c>
      <c r="F190" t="s">
        <v>1240</v>
      </c>
      <c r="G190" t="s">
        <v>1241</v>
      </c>
      <c r="H190" t="s">
        <v>48</v>
      </c>
      <c r="I190" t="str">
        <f>INDEX(Level[Level],MATCH(PIs[[#This Row],[L]],Level[GUID],0),1)</f>
        <v>Major Must</v>
      </c>
      <c r="N190" t="s">
        <v>58</v>
      </c>
      <c r="O190" t="str">
        <f>INDEX(allsections[[S]:[Order]],MATCH(PIs[[#This Row],[SGUID]],allsections[SGUID],0),1)</f>
        <v>FV 30 WATERBEHEER</v>
      </c>
      <c r="P190" t="str">
        <f>INDEX(allsections[[S]:[Order]],MATCH(PIs[[#This Row],[SGUID]],allsections[SGUID],0),2)</f>
        <v>-</v>
      </c>
      <c r="Q190">
        <f>INDEX(allsections[[S]:[Order]],MATCH(PIs[[#This Row],[SGUID]],allsections[SGUID],0),3)</f>
        <v>30</v>
      </c>
      <c r="R190" t="s">
        <v>669</v>
      </c>
      <c r="S190" t="str">
        <f>INDEX(allsections[[S]:[Order]],MATCH(PIs[[#This Row],[SSGUID]],allsections[SGUID],0),1)</f>
        <v>FV 30.05 Waterkwaliteit</v>
      </c>
      <c r="T190" t="str">
        <f>INDEX(allsections[[S]:[Order]],MATCH(PIs[[#This Row],[SSGUID]],allsections[SGUID],0),2)</f>
        <v>-</v>
      </c>
      <c r="U190">
        <f>INDEX(S2PQ_relational[],MATCH(PIs[[#This Row],[GUID]],S2PQ_relational[PIGUID],0),2)</f>
        <v>0</v>
      </c>
      <c r="V190" t="b">
        <v>0</v>
      </c>
      <c r="W190" t="b">
        <v>1</v>
      </c>
    </row>
    <row r="191" spans="1:23" hidden="1" x14ac:dyDescent="0.25">
      <c r="A191" t="s">
        <v>1242</v>
      </c>
      <c r="C191" t="s">
        <v>43</v>
      </c>
      <c r="D191" t="s">
        <v>44</v>
      </c>
      <c r="E191" t="s">
        <v>45</v>
      </c>
      <c r="F191" t="s">
        <v>46</v>
      </c>
      <c r="G191" t="s">
        <v>47</v>
      </c>
      <c r="H191" t="s">
        <v>48</v>
      </c>
      <c r="I191" t="str">
        <f>INDEX(Level[Level],MATCH(PIs[[#This Row],[L]],Level[GUID],0),1)</f>
        <v>Major Must</v>
      </c>
      <c r="N191" t="s">
        <v>49</v>
      </c>
      <c r="O191" t="str">
        <f>INDEX(allsections[[S]:[Order]],MATCH(PIs[[#This Row],[SGUID]],allsections[SGUID],0),1)</f>
        <v>FV 32 GEWASBESCHERMINGSMIDDELEN</v>
      </c>
      <c r="P191" t="str">
        <f>INDEX(allsections[[S]:[Order]],MATCH(PIs[[#This Row],[SGUID]],allsections[SGUID],0),2)</f>
        <v>-</v>
      </c>
      <c r="Q191">
        <f>INDEX(allsections[[S]:[Order]],MATCH(PIs[[#This Row],[SGUID]],allsections[SGUID],0),3)</f>
        <v>32</v>
      </c>
      <c r="R191" t="s">
        <v>50</v>
      </c>
      <c r="S191" t="str">
        <f>INDEX(allsections[[S]:[Order]],MATCH(PIs[[#This Row],[SSGUID]],allsections[SGUID],0),1)</f>
        <v>FV 32.10 Mengen en verwerken</v>
      </c>
      <c r="T191" t="str">
        <f>INDEX(allsections[[S]:[Order]],MATCH(PIs[[#This Row],[SSGUID]],allsections[SGUID],0),2)</f>
        <v>-</v>
      </c>
      <c r="U191" t="str">
        <f>INDEX(S2PQ_relational[],MATCH(PIs[[#This Row],[GUID]],S2PQ_relational[PIGUID],0),2)</f>
        <v>6MM7FzD3ajmIZ3fMUIQBQL</v>
      </c>
      <c r="V191" t="b">
        <v>0</v>
      </c>
      <c r="W191" t="b">
        <v>0</v>
      </c>
    </row>
    <row r="192" spans="1:23" hidden="1" x14ac:dyDescent="0.25">
      <c r="A192" t="s">
        <v>1243</v>
      </c>
      <c r="C192" t="s">
        <v>590</v>
      </c>
      <c r="D192" t="s">
        <v>591</v>
      </c>
      <c r="E192" t="s">
        <v>592</v>
      </c>
      <c r="F192" t="s">
        <v>593</v>
      </c>
      <c r="G192" t="s">
        <v>594</v>
      </c>
      <c r="H192" t="s">
        <v>57</v>
      </c>
      <c r="I192" t="str">
        <f>INDEX(Level[Level],MATCH(PIs[[#This Row],[L]],Level[GUID],0),1)</f>
        <v>Minor Must</v>
      </c>
      <c r="N192" t="s">
        <v>49</v>
      </c>
      <c r="O192" t="str">
        <f>INDEX(allsections[[S]:[Order]],MATCH(PIs[[#This Row],[SGUID]],allsections[SGUID],0),1)</f>
        <v>FV 32 GEWASBESCHERMINGSMIDDELEN</v>
      </c>
      <c r="P192" t="str">
        <f>INDEX(allsections[[S]:[Order]],MATCH(PIs[[#This Row],[SGUID]],allsections[SGUID],0),2)</f>
        <v>-</v>
      </c>
      <c r="Q192">
        <f>INDEX(allsections[[S]:[Order]],MATCH(PIs[[#This Row],[SGUID]],allsections[SGUID],0),3)</f>
        <v>32</v>
      </c>
      <c r="R192" t="s">
        <v>50</v>
      </c>
      <c r="S192" t="str">
        <f>INDEX(allsections[[S]:[Order]],MATCH(PIs[[#This Row],[SSGUID]],allsections[SGUID],0),1)</f>
        <v>FV 32.10 Mengen en verwerken</v>
      </c>
      <c r="T192" t="str">
        <f>INDEX(allsections[[S]:[Order]],MATCH(PIs[[#This Row],[SSGUID]],allsections[SGUID],0),2)</f>
        <v>-</v>
      </c>
      <c r="U192" t="str">
        <f>INDEX(S2PQ_relational[],MATCH(PIs[[#This Row],[GUID]],S2PQ_relational[PIGUID],0),2)</f>
        <v>6MM7FzD3ajmIZ3fMUIQBQL</v>
      </c>
      <c r="V192" t="b">
        <v>0</v>
      </c>
      <c r="W192" t="b">
        <v>0</v>
      </c>
    </row>
    <row r="193" spans="1:23" hidden="1" x14ac:dyDescent="0.25">
      <c r="A193" t="s">
        <v>1244</v>
      </c>
      <c r="C193" t="s">
        <v>645</v>
      </c>
      <c r="D193" t="s">
        <v>646</v>
      </c>
      <c r="E193" t="s">
        <v>647</v>
      </c>
      <c r="F193" t="s">
        <v>648</v>
      </c>
      <c r="G193" t="s">
        <v>649</v>
      </c>
      <c r="H193" t="s">
        <v>57</v>
      </c>
      <c r="I193" t="str">
        <f>INDEX(Level[Level],MATCH(PIs[[#This Row],[L]],Level[GUID],0),1)</f>
        <v>Minor Must</v>
      </c>
      <c r="N193" t="s">
        <v>49</v>
      </c>
      <c r="O193" t="str">
        <f>INDEX(allsections[[S]:[Order]],MATCH(PIs[[#This Row],[SGUID]],allsections[SGUID],0),1)</f>
        <v>FV 32 GEWASBESCHERMINGSMIDDELEN</v>
      </c>
      <c r="P193" t="str">
        <f>INDEX(allsections[[S]:[Order]],MATCH(PIs[[#This Row],[SGUID]],allsections[SGUID],0),2)</f>
        <v>-</v>
      </c>
      <c r="Q193">
        <f>INDEX(allsections[[S]:[Order]],MATCH(PIs[[#This Row],[SGUID]],allsections[SGUID],0),3)</f>
        <v>32</v>
      </c>
      <c r="R193" t="s">
        <v>50</v>
      </c>
      <c r="S193" t="str">
        <f>INDEX(allsections[[S]:[Order]],MATCH(PIs[[#This Row],[SSGUID]],allsections[SGUID],0),1)</f>
        <v>FV 32.10 Mengen en verwerken</v>
      </c>
      <c r="T193" t="str">
        <f>INDEX(allsections[[S]:[Order]],MATCH(PIs[[#This Row],[SSGUID]],allsections[SGUID],0),2)</f>
        <v>-</v>
      </c>
      <c r="U193" t="str">
        <f>INDEX(S2PQ_relational[],MATCH(PIs[[#This Row],[GUID]],S2PQ_relational[PIGUID],0),2)</f>
        <v>6MM7FzD3ajmIZ3fMUIQBQL</v>
      </c>
      <c r="V193" t="b">
        <v>0</v>
      </c>
      <c r="W193" t="b">
        <v>0</v>
      </c>
    </row>
    <row r="194" spans="1:23" ht="409.5" x14ac:dyDescent="0.25">
      <c r="A194" t="s">
        <v>1245</v>
      </c>
      <c r="C194" t="s">
        <v>1038</v>
      </c>
      <c r="D194" t="s">
        <v>1039</v>
      </c>
      <c r="E194" t="s">
        <v>1040</v>
      </c>
      <c r="F194" t="s">
        <v>1041</v>
      </c>
      <c r="G194" s="57" t="s">
        <v>1042</v>
      </c>
      <c r="H194" t="s">
        <v>48</v>
      </c>
      <c r="I194" t="str">
        <f>INDEX(Level[Level],MATCH(PIs[[#This Row],[L]],Level[GUID],0),1)</f>
        <v>Major Must</v>
      </c>
      <c r="N194" t="s">
        <v>808</v>
      </c>
      <c r="O194" t="str">
        <f>INDEX(allsections[[S]:[Order]],MATCH(PIs[[#This Row],[SGUID]],allsections[SGUID],0),1)</f>
        <v>FV 20 GEZONDHEID, VEILIGHEID EN WELZIJN VAN MEDEWERKERS</v>
      </c>
      <c r="P194" t="str">
        <f>INDEX(allsections[[S]:[Order]],MATCH(PIs[[#This Row],[SGUID]],allsections[SGUID],0),2)</f>
        <v>-</v>
      </c>
      <c r="Q194">
        <f>INDEX(allsections[[S]:[Order]],MATCH(PIs[[#This Row],[SGUID]],allsections[SGUID],0),3)</f>
        <v>20</v>
      </c>
      <c r="R194" t="s">
        <v>864</v>
      </c>
      <c r="S194" t="str">
        <f>INDEX(allsections[[S]:[Order]],MATCH(PIs[[#This Row],[SSGUID]],allsections[SGUID],0),1)</f>
        <v>FV 20.02 Gevaren en eerstehulpverlening</v>
      </c>
      <c r="T194" t="str">
        <f>INDEX(allsections[[S]:[Order]],MATCH(PIs[[#This Row],[SSGUID]],allsections[SGUID],0),2)</f>
        <v>-</v>
      </c>
      <c r="U194">
        <f>INDEX(S2PQ_relational[],MATCH(PIs[[#This Row],[GUID]],S2PQ_relational[PIGUID],0),2)</f>
        <v>0</v>
      </c>
      <c r="V194" t="b">
        <v>0</v>
      </c>
      <c r="W194" t="b">
        <v>0</v>
      </c>
    </row>
    <row r="195" spans="1:23" ht="409.5" x14ac:dyDescent="0.25">
      <c r="A195" t="s">
        <v>1246</v>
      </c>
      <c r="C195" t="s">
        <v>916</v>
      </c>
      <c r="D195" t="s">
        <v>917</v>
      </c>
      <c r="E195" t="s">
        <v>918</v>
      </c>
      <c r="F195" t="s">
        <v>919</v>
      </c>
      <c r="G195" s="57" t="s">
        <v>920</v>
      </c>
      <c r="H195" t="s">
        <v>48</v>
      </c>
      <c r="I195" t="str">
        <f>INDEX(Level[Level],MATCH(PIs[[#This Row],[L]],Level[GUID],0),1)</f>
        <v>Major Must</v>
      </c>
      <c r="N195" t="s">
        <v>808</v>
      </c>
      <c r="O195" t="str">
        <f>INDEX(allsections[[S]:[Order]],MATCH(PIs[[#This Row],[SGUID]],allsections[SGUID],0),1)</f>
        <v>FV 20 GEZONDHEID, VEILIGHEID EN WELZIJN VAN MEDEWERKERS</v>
      </c>
      <c r="P195" t="str">
        <f>INDEX(allsections[[S]:[Order]],MATCH(PIs[[#This Row],[SGUID]],allsections[SGUID],0),2)</f>
        <v>-</v>
      </c>
      <c r="Q195">
        <f>INDEX(allsections[[S]:[Order]],MATCH(PIs[[#This Row],[SGUID]],allsections[SGUID],0),3)</f>
        <v>20</v>
      </c>
      <c r="R195" t="s">
        <v>921</v>
      </c>
      <c r="S195" t="str">
        <f>INDEX(allsections[[S]:[Order]],MATCH(PIs[[#This Row],[SSGUID]],allsections[SGUID],0),1)</f>
        <v>FV 20.01 Risicobeoordeling en training</v>
      </c>
      <c r="T195" t="str">
        <f>INDEX(allsections[[S]:[Order]],MATCH(PIs[[#This Row],[SSGUID]],allsections[SGUID],0),2)</f>
        <v>-</v>
      </c>
      <c r="U195">
        <f>INDEX(S2PQ_relational[],MATCH(PIs[[#This Row],[GUID]],S2PQ_relational[PIGUID],0),2)</f>
        <v>0</v>
      </c>
      <c r="V195" t="b">
        <v>0</v>
      </c>
      <c r="W195" t="b">
        <v>0</v>
      </c>
    </row>
    <row r="196" spans="1:23" x14ac:dyDescent="0.25">
      <c r="A196" t="s">
        <v>1247</v>
      </c>
      <c r="C196" t="s">
        <v>930</v>
      </c>
      <c r="D196" t="s">
        <v>931</v>
      </c>
      <c r="E196" t="s">
        <v>932</v>
      </c>
      <c r="F196" t="s">
        <v>933</v>
      </c>
      <c r="G196" t="s">
        <v>934</v>
      </c>
      <c r="H196" t="s">
        <v>66</v>
      </c>
      <c r="I196" t="str">
        <f>INDEX(Level[Level],MATCH(PIs[[#This Row],[L]],Level[GUID],0),1)</f>
        <v>Aanbeveling</v>
      </c>
      <c r="N196" t="s">
        <v>434</v>
      </c>
      <c r="O196" t="str">
        <f>INDEX(allsections[[S]:[Order]],MATCH(PIs[[#This Row],[SGUID]],allsections[SGUID],0),1)</f>
        <v>FV 25 AFVALBEHEER</v>
      </c>
      <c r="P196" t="str">
        <f>INDEX(allsections[[S]:[Order]],MATCH(PIs[[#This Row],[SGUID]],allsections[SGUID],0),2)</f>
        <v>-</v>
      </c>
      <c r="Q196">
        <f>INDEX(allsections[[S]:[Order]],MATCH(PIs[[#This Row],[SGUID]],allsections[SGUID],0),3)</f>
        <v>25</v>
      </c>
      <c r="R196" t="s">
        <v>119</v>
      </c>
      <c r="S196" t="str">
        <f>INDEX(allsections[[S]:[Order]],MATCH(PIs[[#This Row],[SSGUID]],allsections[SGUID],0),1)</f>
        <v>-</v>
      </c>
      <c r="T196" t="str">
        <f>INDEX(allsections[[S]:[Order]],MATCH(PIs[[#This Row],[SSGUID]],allsections[SGUID],0),2)</f>
        <v>-</v>
      </c>
      <c r="U196">
        <f>INDEX(S2PQ_relational[],MATCH(PIs[[#This Row],[GUID]],S2PQ_relational[PIGUID],0),2)</f>
        <v>0</v>
      </c>
      <c r="V196" t="b">
        <v>0</v>
      </c>
      <c r="W196" t="b">
        <v>0</v>
      </c>
    </row>
    <row r="197" spans="1:23" ht="409.5" x14ac:dyDescent="0.25">
      <c r="A197" t="s">
        <v>1248</v>
      </c>
      <c r="C197" t="s">
        <v>1026</v>
      </c>
      <c r="D197" t="s">
        <v>1027</v>
      </c>
      <c r="E197" t="s">
        <v>1028</v>
      </c>
      <c r="F197" t="s">
        <v>1029</v>
      </c>
      <c r="G197" s="57" t="s">
        <v>1030</v>
      </c>
      <c r="H197" t="s">
        <v>48</v>
      </c>
      <c r="I197" t="str">
        <f>INDEX(Level[Level],MATCH(PIs[[#This Row],[L]],Level[GUID],0),1)</f>
        <v>Major Must</v>
      </c>
      <c r="N197" t="s">
        <v>961</v>
      </c>
      <c r="O197" t="str">
        <f>INDEX(allsections[[S]:[Order]],MATCH(PIs[[#This Row],[SGUID]],allsections[SGUID],0),1)</f>
        <v>FV 13 APPARATUUR EN HULPMIDDELEN</v>
      </c>
      <c r="P197" t="str">
        <f>INDEX(allsections[[S]:[Order]],MATCH(PIs[[#This Row],[SGUID]],allsections[SGUID],0),2)</f>
        <v>-</v>
      </c>
      <c r="Q197">
        <f>INDEX(allsections[[S]:[Order]],MATCH(PIs[[#This Row],[SGUID]],allsections[SGUID],0),3)</f>
        <v>13</v>
      </c>
      <c r="R197" t="s">
        <v>119</v>
      </c>
      <c r="S197" t="str">
        <f>INDEX(allsections[[S]:[Order]],MATCH(PIs[[#This Row],[SSGUID]],allsections[SGUID],0),1)</f>
        <v>-</v>
      </c>
      <c r="T197" t="str">
        <f>INDEX(allsections[[S]:[Order]],MATCH(PIs[[#This Row],[SSGUID]],allsections[SGUID],0),2)</f>
        <v>-</v>
      </c>
      <c r="U197">
        <f>INDEX(S2PQ_relational[],MATCH(PIs[[#This Row],[GUID]],S2PQ_relational[PIGUID],0),2)</f>
        <v>0</v>
      </c>
      <c r="V197" t="b">
        <v>0</v>
      </c>
      <c r="W197" t="b">
        <v>0</v>
      </c>
    </row>
    <row r="198" spans="1:23" ht="409.5" x14ac:dyDescent="0.25">
      <c r="A198" t="s">
        <v>1249</v>
      </c>
      <c r="C198" t="s">
        <v>1014</v>
      </c>
      <c r="D198" t="s">
        <v>1015</v>
      </c>
      <c r="E198" t="s">
        <v>1016</v>
      </c>
      <c r="F198" t="s">
        <v>1017</v>
      </c>
      <c r="G198" s="57" t="s">
        <v>1018</v>
      </c>
      <c r="H198" t="s">
        <v>48</v>
      </c>
      <c r="I198" t="str">
        <f>INDEX(Level[Level],MATCH(PIs[[#This Row],[L]],Level[GUID],0),1)</f>
        <v>Major Must</v>
      </c>
      <c r="N198" t="s">
        <v>808</v>
      </c>
      <c r="O198" t="str">
        <f>INDEX(allsections[[S]:[Order]],MATCH(PIs[[#This Row],[SGUID]],allsections[SGUID],0),1)</f>
        <v>FV 20 GEZONDHEID, VEILIGHEID EN WELZIJN VAN MEDEWERKERS</v>
      </c>
      <c r="P198" t="str">
        <f>INDEX(allsections[[S]:[Order]],MATCH(PIs[[#This Row],[SGUID]],allsections[SGUID],0),2)</f>
        <v>-</v>
      </c>
      <c r="Q198">
        <f>INDEX(allsections[[S]:[Order]],MATCH(PIs[[#This Row],[SGUID]],allsections[SGUID],0),3)</f>
        <v>20</v>
      </c>
      <c r="R198" t="s">
        <v>921</v>
      </c>
      <c r="S198" t="str">
        <f>INDEX(allsections[[S]:[Order]],MATCH(PIs[[#This Row],[SSGUID]],allsections[SGUID],0),1)</f>
        <v>FV 20.01 Risicobeoordeling en training</v>
      </c>
      <c r="T198" t="str">
        <f>INDEX(allsections[[S]:[Order]],MATCH(PIs[[#This Row],[SSGUID]],allsections[SGUID],0),2)</f>
        <v>-</v>
      </c>
      <c r="U198">
        <f>INDEX(S2PQ_relational[],MATCH(PIs[[#This Row],[GUID]],S2PQ_relational[PIGUID],0),2)</f>
        <v>0</v>
      </c>
      <c r="V198" t="b">
        <v>0</v>
      </c>
      <c r="W198" t="b">
        <v>0</v>
      </c>
    </row>
    <row r="199" spans="1:23" ht="409.5" hidden="1" x14ac:dyDescent="0.25">
      <c r="A199" t="s">
        <v>1250</v>
      </c>
      <c r="C199" t="s">
        <v>577</v>
      </c>
      <c r="D199" t="s">
        <v>578</v>
      </c>
      <c r="E199" t="s">
        <v>579</v>
      </c>
      <c r="F199" t="s">
        <v>580</v>
      </c>
      <c r="G199" s="57" t="s">
        <v>581</v>
      </c>
      <c r="H199" t="s">
        <v>57</v>
      </c>
      <c r="I199" t="str">
        <f>INDEX(Level[Level],MATCH(PIs[[#This Row],[L]],Level[GUID],0),1)</f>
        <v>Minor Must</v>
      </c>
      <c r="N199" t="s">
        <v>49</v>
      </c>
      <c r="O199" t="str">
        <f>INDEX(allsections[[S]:[Order]],MATCH(PIs[[#This Row],[SGUID]],allsections[SGUID],0),1)</f>
        <v>FV 32 GEWASBESCHERMINGSMIDDELEN</v>
      </c>
      <c r="P199" t="str">
        <f>INDEX(allsections[[S]:[Order]],MATCH(PIs[[#This Row],[SGUID]],allsections[SGUID],0),2)</f>
        <v>-</v>
      </c>
      <c r="Q199">
        <f>INDEX(allsections[[S]:[Order]],MATCH(PIs[[#This Row],[SGUID]],allsections[SGUID],0),3)</f>
        <v>32</v>
      </c>
      <c r="R199" t="s">
        <v>582</v>
      </c>
      <c r="S199" t="str">
        <f>INDEX(allsections[[S]:[Order]],MATCH(PIs[[#This Row],[SSGUID]],allsections[SGUID],0),1)</f>
        <v>FV 32.06 Afvoer van overschot van spuitvloeistof</v>
      </c>
      <c r="T199" t="str">
        <f>INDEX(allsections[[S]:[Order]],MATCH(PIs[[#This Row],[SSGUID]],allsections[SGUID],0),2)</f>
        <v>-</v>
      </c>
      <c r="U199" t="str">
        <f>INDEX(S2PQ_relational[],MATCH(PIs[[#This Row],[GUID]],S2PQ_relational[PIGUID],0),2)</f>
        <v>6MM7FzD3ajmIZ3fMUIQBQL</v>
      </c>
      <c r="V199" t="b">
        <v>0</v>
      </c>
      <c r="W199" t="b">
        <v>0</v>
      </c>
    </row>
    <row r="200" spans="1:23" ht="409.5" hidden="1" x14ac:dyDescent="0.25">
      <c r="A200" t="s">
        <v>1251</v>
      </c>
      <c r="C200" t="s">
        <v>651</v>
      </c>
      <c r="D200" t="s">
        <v>652</v>
      </c>
      <c r="E200" t="s">
        <v>653</v>
      </c>
      <c r="F200" t="s">
        <v>654</v>
      </c>
      <c r="G200" s="57" t="s">
        <v>655</v>
      </c>
      <c r="H200" t="s">
        <v>48</v>
      </c>
      <c r="I200" t="str">
        <f>INDEX(Level[Level],MATCH(PIs[[#This Row],[L]],Level[GUID],0),1)</f>
        <v>Major Must</v>
      </c>
      <c r="N200" t="s">
        <v>49</v>
      </c>
      <c r="O200" t="str">
        <f>INDEX(allsections[[S]:[Order]],MATCH(PIs[[#This Row],[SGUID]],allsections[SGUID],0),1)</f>
        <v>FV 32 GEWASBESCHERMINGSMIDDELEN</v>
      </c>
      <c r="P200" t="str">
        <f>INDEX(allsections[[S]:[Order]],MATCH(PIs[[#This Row],[SGUID]],allsections[SGUID],0),2)</f>
        <v>-</v>
      </c>
      <c r="Q200">
        <f>INDEX(allsections[[S]:[Order]],MATCH(PIs[[#This Row],[SGUID]],allsections[SGUID],0),3)</f>
        <v>32</v>
      </c>
      <c r="R200" t="s">
        <v>656</v>
      </c>
      <c r="S200" t="str">
        <f>INDEX(allsections[[S]:[Order]],MATCH(PIs[[#This Row],[SSGUID]],allsections[SGUID],0),1)</f>
        <v>FV 32.11 Facturen en aankoopbewijzen</v>
      </c>
      <c r="T200" t="str">
        <f>INDEX(allsections[[S]:[Order]],MATCH(PIs[[#This Row],[SSGUID]],allsections[SGUID],0),2)</f>
        <v>-</v>
      </c>
      <c r="U200" t="str">
        <f>INDEX(S2PQ_relational[],MATCH(PIs[[#This Row],[GUID]],S2PQ_relational[PIGUID],0),2)</f>
        <v>6MM7FzD3ajmIZ3fMUIQBQL</v>
      </c>
      <c r="V200" t="b">
        <v>0</v>
      </c>
      <c r="W200" t="b">
        <v>0</v>
      </c>
    </row>
    <row r="201" spans="1:23" ht="409.5" x14ac:dyDescent="0.25">
      <c r="A201" t="s">
        <v>1252</v>
      </c>
      <c r="C201" t="s">
        <v>970</v>
      </c>
      <c r="D201" t="s">
        <v>971</v>
      </c>
      <c r="E201" t="s">
        <v>972</v>
      </c>
      <c r="F201" t="s">
        <v>973</v>
      </c>
      <c r="G201" s="57" t="s">
        <v>974</v>
      </c>
      <c r="H201" t="s">
        <v>48</v>
      </c>
      <c r="I201" t="str">
        <f>INDEX(Level[Level],MATCH(PIs[[#This Row],[L]],Level[GUID],0),1)</f>
        <v>Major Must</v>
      </c>
      <c r="N201" t="s">
        <v>914</v>
      </c>
      <c r="O201" t="str">
        <f>INDEX(allsections[[S]:[Order]],MATCH(PIs[[#This Row],[SGUID]],allsections[SGUID],0),1)</f>
        <v>FV 03 PERSONEELSMANAGEMENT EN TRAINING</v>
      </c>
      <c r="P201" t="str">
        <f>INDEX(allsections[[S]:[Order]],MATCH(PIs[[#This Row],[SGUID]],allsections[SGUID],0),2)</f>
        <v>-</v>
      </c>
      <c r="Q201">
        <f>INDEX(allsections[[S]:[Order]],MATCH(PIs[[#This Row],[SGUID]],allsections[SGUID],0),3)</f>
        <v>3</v>
      </c>
      <c r="R201" t="s">
        <v>119</v>
      </c>
      <c r="S201" t="str">
        <f>INDEX(allsections[[S]:[Order]],MATCH(PIs[[#This Row],[SSGUID]],allsections[SGUID],0),1)</f>
        <v>-</v>
      </c>
      <c r="T201" t="str">
        <f>INDEX(allsections[[S]:[Order]],MATCH(PIs[[#This Row],[SSGUID]],allsections[SGUID],0),2)</f>
        <v>-</v>
      </c>
      <c r="U201">
        <f>INDEX(S2PQ_relational[],MATCH(PIs[[#This Row],[GUID]],S2PQ_relational[PIGUID],0),2)</f>
        <v>0</v>
      </c>
      <c r="V201" t="b">
        <v>0</v>
      </c>
      <c r="W201" t="b">
        <v>0</v>
      </c>
    </row>
    <row r="202" spans="1:23" ht="409.5" x14ac:dyDescent="0.25">
      <c r="A202" t="s">
        <v>1253</v>
      </c>
      <c r="C202" t="s">
        <v>1020</v>
      </c>
      <c r="D202" t="s">
        <v>1021</v>
      </c>
      <c r="E202" t="s">
        <v>1022</v>
      </c>
      <c r="F202" t="s">
        <v>1023</v>
      </c>
      <c r="G202" s="57" t="s">
        <v>1024</v>
      </c>
      <c r="H202" t="s">
        <v>48</v>
      </c>
      <c r="I202" t="str">
        <f>INDEX(Level[Level],MATCH(PIs[[#This Row],[L]],Level[GUID],0),1)</f>
        <v>Major Must</v>
      </c>
      <c r="N202" t="s">
        <v>808</v>
      </c>
      <c r="O202" t="str">
        <f>INDEX(allsections[[S]:[Order]],MATCH(PIs[[#This Row],[SGUID]],allsections[SGUID],0),1)</f>
        <v>FV 20 GEZONDHEID, VEILIGHEID EN WELZIJN VAN MEDEWERKERS</v>
      </c>
      <c r="P202" t="str">
        <f>INDEX(allsections[[S]:[Order]],MATCH(PIs[[#This Row],[SGUID]],allsections[SGUID],0),2)</f>
        <v>-</v>
      </c>
      <c r="Q202">
        <f>INDEX(allsections[[S]:[Order]],MATCH(PIs[[#This Row],[SGUID]],allsections[SGUID],0),3)</f>
        <v>20</v>
      </c>
      <c r="R202" t="s">
        <v>921</v>
      </c>
      <c r="S202" t="str">
        <f>INDEX(allsections[[S]:[Order]],MATCH(PIs[[#This Row],[SSGUID]],allsections[SGUID],0),1)</f>
        <v>FV 20.01 Risicobeoordeling en training</v>
      </c>
      <c r="T202" t="str">
        <f>INDEX(allsections[[S]:[Order]],MATCH(PIs[[#This Row],[SSGUID]],allsections[SGUID],0),2)</f>
        <v>-</v>
      </c>
      <c r="U202">
        <f>INDEX(S2PQ_relational[],MATCH(PIs[[#This Row],[GUID]],S2PQ_relational[PIGUID],0),2)</f>
        <v>0</v>
      </c>
      <c r="V202" t="b">
        <v>0</v>
      </c>
      <c r="W202" t="b">
        <v>0</v>
      </c>
    </row>
    <row r="203" spans="1:23" x14ac:dyDescent="0.25">
      <c r="A203" t="s">
        <v>1254</v>
      </c>
      <c r="C203" t="s">
        <v>956</v>
      </c>
      <c r="D203" t="s">
        <v>957</v>
      </c>
      <c r="E203" t="s">
        <v>958</v>
      </c>
      <c r="F203" t="s">
        <v>959</v>
      </c>
      <c r="G203" t="s">
        <v>960</v>
      </c>
      <c r="H203" t="s">
        <v>48</v>
      </c>
      <c r="I203" t="str">
        <f>INDEX(Level[Level],MATCH(PIs[[#This Row],[L]],Level[GUID],0),1)</f>
        <v>Major Must</v>
      </c>
      <c r="N203" t="s">
        <v>961</v>
      </c>
      <c r="O203" t="str">
        <f>INDEX(allsections[[S]:[Order]],MATCH(PIs[[#This Row],[SGUID]],allsections[SGUID],0),1)</f>
        <v>FV 13 APPARATUUR EN HULPMIDDELEN</v>
      </c>
      <c r="P203" t="str">
        <f>INDEX(allsections[[S]:[Order]],MATCH(PIs[[#This Row],[SGUID]],allsections[SGUID],0),2)</f>
        <v>-</v>
      </c>
      <c r="Q203">
        <f>INDEX(allsections[[S]:[Order]],MATCH(PIs[[#This Row],[SGUID]],allsections[SGUID],0),3)</f>
        <v>13</v>
      </c>
      <c r="R203" t="s">
        <v>119</v>
      </c>
      <c r="S203" t="str">
        <f>INDEX(allsections[[S]:[Order]],MATCH(PIs[[#This Row],[SSGUID]],allsections[SGUID],0),1)</f>
        <v>-</v>
      </c>
      <c r="T203" t="str">
        <f>INDEX(allsections[[S]:[Order]],MATCH(PIs[[#This Row],[SSGUID]],allsections[SGUID],0),2)</f>
        <v>-</v>
      </c>
      <c r="U203">
        <f>INDEX(S2PQ_relational[],MATCH(PIs[[#This Row],[GUID]],S2PQ_relational[PIGUID],0),2)</f>
        <v>0</v>
      </c>
      <c r="V203" t="b">
        <v>0</v>
      </c>
      <c r="W203" t="b">
        <v>0</v>
      </c>
    </row>
    <row r="204" spans="1:23" hidden="1" x14ac:dyDescent="0.25">
      <c r="A204" t="s">
        <v>1255</v>
      </c>
      <c r="C204" t="s">
        <v>602</v>
      </c>
      <c r="D204" t="s">
        <v>603</v>
      </c>
      <c r="E204" t="s">
        <v>604</v>
      </c>
      <c r="F204" t="s">
        <v>605</v>
      </c>
      <c r="G204" t="s">
        <v>606</v>
      </c>
      <c r="H204" t="s">
        <v>57</v>
      </c>
      <c r="I204" t="str">
        <f>INDEX(Level[Level],MATCH(PIs[[#This Row],[L]],Level[GUID],0),1)</f>
        <v>Minor Must</v>
      </c>
      <c r="N204" t="s">
        <v>49</v>
      </c>
      <c r="O204" t="str">
        <f>INDEX(allsections[[S]:[Order]],MATCH(PIs[[#This Row],[SGUID]],allsections[SGUID],0),1)</f>
        <v>FV 32 GEWASBESCHERMINGSMIDDELEN</v>
      </c>
      <c r="P204" t="str">
        <f>INDEX(allsections[[S]:[Order]],MATCH(PIs[[#This Row],[SGUID]],allsections[SGUID],0),2)</f>
        <v>-</v>
      </c>
      <c r="Q204">
        <f>INDEX(allsections[[S]:[Order]],MATCH(PIs[[#This Row],[SGUID]],allsections[SGUID],0),3)</f>
        <v>32</v>
      </c>
      <c r="R204" t="s">
        <v>607</v>
      </c>
      <c r="S204" t="str">
        <f>INDEX(allsections[[S]:[Order]],MATCH(PIs[[#This Row],[SSGUID]],allsections[SGUID],0),1)</f>
        <v>FV 32.05 Verouderde gewasbeschermingsmiddelen</v>
      </c>
      <c r="T204" t="str">
        <f>INDEX(allsections[[S]:[Order]],MATCH(PIs[[#This Row],[SSGUID]],allsections[SGUID],0),2)</f>
        <v>-</v>
      </c>
      <c r="U204" t="str">
        <f>INDEX(S2PQ_relational[],MATCH(PIs[[#This Row],[GUID]],S2PQ_relational[PIGUID],0),2)</f>
        <v>6MM7FzD3ajmIZ3fMUIQBQL</v>
      </c>
      <c r="V204" t="b">
        <v>0</v>
      </c>
      <c r="W204" t="b">
        <v>0</v>
      </c>
    </row>
    <row r="205" spans="1:23" ht="409.5" hidden="1" x14ac:dyDescent="0.25">
      <c r="A205" t="s">
        <v>1256</v>
      </c>
      <c r="C205" t="s">
        <v>1161</v>
      </c>
      <c r="D205" t="s">
        <v>1162</v>
      </c>
      <c r="E205" t="s">
        <v>1163</v>
      </c>
      <c r="F205" t="s">
        <v>1164</v>
      </c>
      <c r="G205" s="57" t="s">
        <v>1165</v>
      </c>
      <c r="H205" t="s">
        <v>48</v>
      </c>
      <c r="I205" t="str">
        <f>INDEX(Level[Level],MATCH(PIs[[#This Row],[L]],Level[GUID],0),1)</f>
        <v>Major Must</v>
      </c>
      <c r="N205" t="s">
        <v>49</v>
      </c>
      <c r="O205" t="str">
        <f>INDEX(allsections[[S]:[Order]],MATCH(PIs[[#This Row],[SGUID]],allsections[SGUID],0),1)</f>
        <v>FV 32 GEWASBESCHERMINGSMIDDELEN</v>
      </c>
      <c r="P205" t="str">
        <f>INDEX(allsections[[S]:[Order]],MATCH(PIs[[#This Row],[SGUID]],allsections[SGUID],0),2)</f>
        <v>-</v>
      </c>
      <c r="Q205">
        <f>INDEX(allsections[[S]:[Order]],MATCH(PIs[[#This Row],[SGUID]],allsections[SGUID],0),3)</f>
        <v>32</v>
      </c>
      <c r="R205" t="s">
        <v>489</v>
      </c>
      <c r="S205" t="str">
        <f>INDEX(allsections[[S]:[Order]],MATCH(PIs[[#This Row],[SSGUID]],allsections[SGUID],0),1)</f>
        <v>FV 32.02 Toepassingsregistraties</v>
      </c>
      <c r="T205" t="str">
        <f>INDEX(allsections[[S]:[Order]],MATCH(PIs[[#This Row],[SSGUID]],allsections[SGUID],0),2)</f>
        <v>-</v>
      </c>
      <c r="U205" t="str">
        <f>INDEX(S2PQ_relational[],MATCH(PIs[[#This Row],[GUID]],S2PQ_relational[PIGUID],0),2)</f>
        <v>6MM7FzD3ajmIZ3fMUIQBQL</v>
      </c>
      <c r="V205" t="b">
        <v>0</v>
      </c>
      <c r="W205" t="b">
        <v>0</v>
      </c>
    </row>
    <row r="206" spans="1:23" ht="409.5" x14ac:dyDescent="0.25">
      <c r="A206" t="s">
        <v>1257</v>
      </c>
      <c r="C206" t="s">
        <v>715</v>
      </c>
      <c r="D206" t="s">
        <v>716</v>
      </c>
      <c r="E206" s="57" t="s">
        <v>717</v>
      </c>
      <c r="F206" t="s">
        <v>718</v>
      </c>
      <c r="G206" s="57" t="s">
        <v>719</v>
      </c>
      <c r="H206" t="s">
        <v>66</v>
      </c>
      <c r="I206" t="str">
        <f>INDEX(Level[Level],MATCH(PIs[[#This Row],[L]],Level[GUID],0),1)</f>
        <v>Aanbeveling</v>
      </c>
      <c r="N206" t="s">
        <v>434</v>
      </c>
      <c r="O206" t="str">
        <f>INDEX(allsections[[S]:[Order]],MATCH(PIs[[#This Row],[SGUID]],allsections[SGUID],0),1)</f>
        <v>FV 25 AFVALBEHEER</v>
      </c>
      <c r="P206" t="str">
        <f>INDEX(allsections[[S]:[Order]],MATCH(PIs[[#This Row],[SGUID]],allsections[SGUID],0),2)</f>
        <v>-</v>
      </c>
      <c r="Q206">
        <f>INDEX(allsections[[S]:[Order]],MATCH(PIs[[#This Row],[SGUID]],allsections[SGUID],0),3)</f>
        <v>25</v>
      </c>
      <c r="R206" t="s">
        <v>119</v>
      </c>
      <c r="S206" t="str">
        <f>INDEX(allsections[[S]:[Order]],MATCH(PIs[[#This Row],[SSGUID]],allsections[SGUID],0),1)</f>
        <v>-</v>
      </c>
      <c r="T206" t="str">
        <f>INDEX(allsections[[S]:[Order]],MATCH(PIs[[#This Row],[SSGUID]],allsections[SGUID],0),2)</f>
        <v>-</v>
      </c>
      <c r="U206">
        <f>INDEX(S2PQ_relational[],MATCH(PIs[[#This Row],[GUID]],S2PQ_relational[PIGUID],0),2)</f>
        <v>0</v>
      </c>
      <c r="V206" t="b">
        <v>0</v>
      </c>
      <c r="W206" t="b">
        <v>0</v>
      </c>
    </row>
    <row r="207" spans="1:23" ht="409.5" hidden="1" x14ac:dyDescent="0.25">
      <c r="A207" t="s">
        <v>1258</v>
      </c>
      <c r="C207" t="s">
        <v>1118</v>
      </c>
      <c r="D207" t="s">
        <v>1119</v>
      </c>
      <c r="E207" t="s">
        <v>1120</v>
      </c>
      <c r="F207" t="s">
        <v>1121</v>
      </c>
      <c r="G207" s="57" t="s">
        <v>1122</v>
      </c>
      <c r="H207" t="s">
        <v>48</v>
      </c>
      <c r="I207" t="str">
        <f>INDEX(Level[Level],MATCH(PIs[[#This Row],[L]],Level[GUID],0),1)</f>
        <v>Major Must</v>
      </c>
      <c r="N207" t="s">
        <v>49</v>
      </c>
      <c r="O207" t="str">
        <f>INDEX(allsections[[S]:[Order]],MATCH(PIs[[#This Row],[SGUID]],allsections[SGUID],0),1)</f>
        <v>FV 32 GEWASBESCHERMINGSMIDDELEN</v>
      </c>
      <c r="P207" t="str">
        <f>INDEX(allsections[[S]:[Order]],MATCH(PIs[[#This Row],[SGUID]],allsections[SGUID],0),2)</f>
        <v>-</v>
      </c>
      <c r="Q207">
        <f>INDEX(allsections[[S]:[Order]],MATCH(PIs[[#This Row],[SGUID]],allsections[SGUID],0),3)</f>
        <v>32</v>
      </c>
      <c r="R207" t="s">
        <v>496</v>
      </c>
      <c r="S207" t="str">
        <f>INDEX(allsections[[S]:[Order]],MATCH(PIs[[#This Row],[SSGUID]],allsections[SGUID],0),1)</f>
        <v>FV 32.01 Beheer van gewasbeschermingsmiddelen</v>
      </c>
      <c r="T207" t="str">
        <f>INDEX(allsections[[S]:[Order]],MATCH(PIs[[#This Row],[SSGUID]],allsections[SGUID],0),2)</f>
        <v>-</v>
      </c>
      <c r="U207" t="str">
        <f>INDEX(S2PQ_relational[],MATCH(PIs[[#This Row],[GUID]],S2PQ_relational[PIGUID],0),2)</f>
        <v>6MM7FzD3ajmIZ3fMUIQBQL</v>
      </c>
      <c r="V207" t="b">
        <v>0</v>
      </c>
      <c r="W207" t="b">
        <v>0</v>
      </c>
    </row>
    <row r="208" spans="1:23" ht="409.5" hidden="1" x14ac:dyDescent="0.25">
      <c r="A208" t="s">
        <v>1259</v>
      </c>
      <c r="C208" t="s">
        <v>1056</v>
      </c>
      <c r="D208" t="s">
        <v>1057</v>
      </c>
      <c r="E208" t="s">
        <v>1058</v>
      </c>
      <c r="F208" t="s">
        <v>1059</v>
      </c>
      <c r="G208" s="57" t="s">
        <v>1060</v>
      </c>
      <c r="H208" t="s">
        <v>48</v>
      </c>
      <c r="I208" t="str">
        <f>INDEX(Level[Level],MATCH(PIs[[#This Row],[L]],Level[GUID],0),1)</f>
        <v>Major Must</v>
      </c>
      <c r="N208" t="s">
        <v>49</v>
      </c>
      <c r="O208" t="str">
        <f>INDEX(allsections[[S]:[Order]],MATCH(PIs[[#This Row],[SGUID]],allsections[SGUID],0),1)</f>
        <v>FV 32 GEWASBESCHERMINGSMIDDELEN</v>
      </c>
      <c r="P208" t="str">
        <f>INDEX(allsections[[S]:[Order]],MATCH(PIs[[#This Row],[SGUID]],allsections[SGUID],0),2)</f>
        <v>-</v>
      </c>
      <c r="Q208">
        <f>INDEX(allsections[[S]:[Order]],MATCH(PIs[[#This Row],[SGUID]],allsections[SGUID],0),3)</f>
        <v>32</v>
      </c>
      <c r="R208" t="s">
        <v>496</v>
      </c>
      <c r="S208" t="str">
        <f>INDEX(allsections[[S]:[Order]],MATCH(PIs[[#This Row],[SSGUID]],allsections[SGUID],0),1)</f>
        <v>FV 32.01 Beheer van gewasbeschermingsmiddelen</v>
      </c>
      <c r="T208" t="str">
        <f>INDEX(allsections[[S]:[Order]],MATCH(PIs[[#This Row],[SSGUID]],allsections[SGUID],0),2)</f>
        <v>-</v>
      </c>
      <c r="U208" t="str">
        <f>INDEX(S2PQ_relational[],MATCH(PIs[[#This Row],[GUID]],S2PQ_relational[PIGUID],0),2)</f>
        <v>6MM7FzD3ajmIZ3fMUIQBQL</v>
      </c>
      <c r="V208" t="b">
        <v>0</v>
      </c>
      <c r="W208" t="b">
        <v>0</v>
      </c>
    </row>
    <row r="209" spans="1:23" ht="409.5" hidden="1" x14ac:dyDescent="0.25">
      <c r="A209" t="s">
        <v>1260</v>
      </c>
      <c r="C209" t="s">
        <v>691</v>
      </c>
      <c r="D209" t="s">
        <v>692</v>
      </c>
      <c r="E209" t="s">
        <v>693</v>
      </c>
      <c r="F209" t="s">
        <v>694</v>
      </c>
      <c r="G209" s="57" t="s">
        <v>695</v>
      </c>
      <c r="H209" t="s">
        <v>66</v>
      </c>
      <c r="I209" t="str">
        <f>INDEX(Level[Level],MATCH(PIs[[#This Row],[L]],Level[GUID],0),1)</f>
        <v>Aanbeveling</v>
      </c>
      <c r="N209" t="s">
        <v>49</v>
      </c>
      <c r="O209" t="str">
        <f>INDEX(allsections[[S]:[Order]],MATCH(PIs[[#This Row],[SGUID]],allsections[SGUID],0),1)</f>
        <v>FV 32 GEWASBESCHERMINGSMIDDELEN</v>
      </c>
      <c r="P209" t="str">
        <f>INDEX(allsections[[S]:[Order]],MATCH(PIs[[#This Row],[SGUID]],allsections[SGUID],0),2)</f>
        <v>-</v>
      </c>
      <c r="Q209">
        <f>INDEX(allsections[[S]:[Order]],MATCH(PIs[[#This Row],[SGUID]],allsections[SGUID],0),3)</f>
        <v>32</v>
      </c>
      <c r="R209" t="s">
        <v>489</v>
      </c>
      <c r="S209" t="str">
        <f>INDEX(allsections[[S]:[Order]],MATCH(PIs[[#This Row],[SSGUID]],allsections[SGUID],0),1)</f>
        <v>FV 32.02 Toepassingsregistraties</v>
      </c>
      <c r="T209" t="str">
        <f>INDEX(allsections[[S]:[Order]],MATCH(PIs[[#This Row],[SSGUID]],allsections[SGUID],0),2)</f>
        <v>-</v>
      </c>
      <c r="U209" t="str">
        <f>INDEX(S2PQ_relational[],MATCH(PIs[[#This Row],[GUID]],S2PQ_relational[PIGUID],0),2)</f>
        <v>6MM7FzD3ajmIZ3fMUIQBQL</v>
      </c>
      <c r="V209" t="b">
        <v>0</v>
      </c>
      <c r="W209" t="b">
        <v>0</v>
      </c>
    </row>
    <row r="210" spans="1:23" ht="409.5" x14ac:dyDescent="0.25">
      <c r="A210" t="s">
        <v>1261</v>
      </c>
      <c r="C210" t="s">
        <v>558</v>
      </c>
      <c r="D210" t="s">
        <v>559</v>
      </c>
      <c r="E210" t="s">
        <v>560</v>
      </c>
      <c r="F210" t="s">
        <v>561</v>
      </c>
      <c r="G210" s="57" t="s">
        <v>562</v>
      </c>
      <c r="H210" t="s">
        <v>57</v>
      </c>
      <c r="I210" t="str">
        <f>INDEX(Level[Level],MATCH(PIs[[#This Row],[L]],Level[GUID],0),1)</f>
        <v>Minor Must</v>
      </c>
      <c r="N210" t="s">
        <v>49</v>
      </c>
      <c r="O210" t="str">
        <f>INDEX(allsections[[S]:[Order]],MATCH(PIs[[#This Row],[SGUID]],allsections[SGUID],0),1)</f>
        <v>FV 32 GEWASBESCHERMINGSMIDDELEN</v>
      </c>
      <c r="P210" t="str">
        <f>INDEX(allsections[[S]:[Order]],MATCH(PIs[[#This Row],[SGUID]],allsections[SGUID],0),2)</f>
        <v>-</v>
      </c>
      <c r="Q210">
        <f>INDEX(allsections[[S]:[Order]],MATCH(PIs[[#This Row],[SGUID]],allsections[SGUID],0),3)</f>
        <v>32</v>
      </c>
      <c r="R210" t="s">
        <v>563</v>
      </c>
      <c r="S210" t="str">
        <f>INDEX(allsections[[S]:[Order]],MATCH(PIs[[#This Row],[SSGUID]],allsections[SGUID],0),1)</f>
        <v>FV 32.08 Toepassing van andere stoffen</v>
      </c>
      <c r="T210" t="str">
        <f>INDEX(allsections[[S]:[Order]],MATCH(PIs[[#This Row],[SSGUID]],allsections[SGUID],0),2)</f>
        <v>-</v>
      </c>
      <c r="U210">
        <f>INDEX(S2PQ_relational[],MATCH(PIs[[#This Row],[GUID]],S2PQ_relational[PIGUID],0),2)</f>
        <v>0</v>
      </c>
      <c r="V210" t="b">
        <v>0</v>
      </c>
      <c r="W210" t="b">
        <v>0</v>
      </c>
    </row>
    <row r="211" spans="1:23" ht="409.5" hidden="1" x14ac:dyDescent="0.25">
      <c r="A211" t="s">
        <v>1262</v>
      </c>
      <c r="C211" t="s">
        <v>1093</v>
      </c>
      <c r="D211" t="s">
        <v>1094</v>
      </c>
      <c r="E211" t="s">
        <v>1095</v>
      </c>
      <c r="F211" t="s">
        <v>1096</v>
      </c>
      <c r="G211" s="57" t="s">
        <v>1097</v>
      </c>
      <c r="H211" t="s">
        <v>48</v>
      </c>
      <c r="I211" t="str">
        <f>INDEX(Level[Level],MATCH(PIs[[#This Row],[L]],Level[GUID],0),1)</f>
        <v>Major Must</v>
      </c>
      <c r="N211" t="s">
        <v>49</v>
      </c>
      <c r="O211" t="str">
        <f>INDEX(allsections[[S]:[Order]],MATCH(PIs[[#This Row],[SGUID]],allsections[SGUID],0),1)</f>
        <v>FV 32 GEWASBESCHERMINGSMIDDELEN</v>
      </c>
      <c r="P211" t="str">
        <f>INDEX(allsections[[S]:[Order]],MATCH(PIs[[#This Row],[SGUID]],allsections[SGUID],0),2)</f>
        <v>-</v>
      </c>
      <c r="Q211">
        <f>INDEX(allsections[[S]:[Order]],MATCH(PIs[[#This Row],[SGUID]],allsections[SGUID],0),3)</f>
        <v>32</v>
      </c>
      <c r="R211" t="s">
        <v>541</v>
      </c>
      <c r="S211" t="str">
        <f>INDEX(allsections[[S]:[Order]],MATCH(PIs[[#This Row],[SSGUID]],allsections[SGUID],0),1)</f>
        <v>FV 32.09 Opslag van gewasbeschermingsmiddelen en producten voor naoogstbehandeling</v>
      </c>
      <c r="T211" t="str">
        <f>INDEX(allsections[[S]:[Order]],MATCH(PIs[[#This Row],[SSGUID]],allsections[SGUID],0),2)</f>
        <v>-</v>
      </c>
      <c r="U211" t="str">
        <f>INDEX(S2PQ_relational[],MATCH(PIs[[#This Row],[GUID]],S2PQ_relational[PIGUID],0),2)</f>
        <v>6MM7FzD3ajmIZ3fMUIQBQL</v>
      </c>
      <c r="V211" t="b">
        <v>0</v>
      </c>
      <c r="W211" t="b">
        <v>0</v>
      </c>
    </row>
    <row r="212" spans="1:23" hidden="1" x14ac:dyDescent="0.25">
      <c r="A212" t="s">
        <v>1263</v>
      </c>
      <c r="C212" t="s">
        <v>536</v>
      </c>
      <c r="D212" t="s">
        <v>537</v>
      </c>
      <c r="E212" t="s">
        <v>538</v>
      </c>
      <c r="F212" t="s">
        <v>539</v>
      </c>
      <c r="G212" t="s">
        <v>540</v>
      </c>
      <c r="H212" t="s">
        <v>57</v>
      </c>
      <c r="I212" t="str">
        <f>INDEX(Level[Level],MATCH(PIs[[#This Row],[L]],Level[GUID],0),1)</f>
        <v>Minor Must</v>
      </c>
      <c r="N212" t="s">
        <v>49</v>
      </c>
      <c r="O212" t="str">
        <f>INDEX(allsections[[S]:[Order]],MATCH(PIs[[#This Row],[SGUID]],allsections[SGUID],0),1)</f>
        <v>FV 32 GEWASBESCHERMINGSMIDDELEN</v>
      </c>
      <c r="P212" t="str">
        <f>INDEX(allsections[[S]:[Order]],MATCH(PIs[[#This Row],[SGUID]],allsections[SGUID],0),2)</f>
        <v>-</v>
      </c>
      <c r="Q212">
        <f>INDEX(allsections[[S]:[Order]],MATCH(PIs[[#This Row],[SGUID]],allsections[SGUID],0),3)</f>
        <v>32</v>
      </c>
      <c r="R212" t="s">
        <v>541</v>
      </c>
      <c r="S212" t="str">
        <f>INDEX(allsections[[S]:[Order]],MATCH(PIs[[#This Row],[SSGUID]],allsections[SGUID],0),1)</f>
        <v>FV 32.09 Opslag van gewasbeschermingsmiddelen en producten voor naoogstbehandeling</v>
      </c>
      <c r="T212" t="str">
        <f>INDEX(allsections[[S]:[Order]],MATCH(PIs[[#This Row],[SSGUID]],allsections[SGUID],0),2)</f>
        <v>-</v>
      </c>
      <c r="U212" t="str">
        <f>INDEX(S2PQ_relational[],MATCH(PIs[[#This Row],[GUID]],S2PQ_relational[PIGUID],0),2)</f>
        <v>6MM7FzD3ajmIZ3fMUIQBQL</v>
      </c>
      <c r="V212" t="b">
        <v>0</v>
      </c>
      <c r="W212" t="b">
        <v>0</v>
      </c>
    </row>
    <row r="213" spans="1:23" hidden="1" x14ac:dyDescent="0.25">
      <c r="A213" t="s">
        <v>1264</v>
      </c>
      <c r="C213" t="s">
        <v>596</v>
      </c>
      <c r="D213" t="s">
        <v>597</v>
      </c>
      <c r="E213" t="s">
        <v>598</v>
      </c>
      <c r="F213" t="s">
        <v>599</v>
      </c>
      <c r="G213" t="s">
        <v>600</v>
      </c>
      <c r="H213" t="s">
        <v>57</v>
      </c>
      <c r="I213" t="str">
        <f>INDEX(Level[Level],MATCH(PIs[[#This Row],[L]],Level[GUID],0),1)</f>
        <v>Minor Must</v>
      </c>
      <c r="N213" t="s">
        <v>49</v>
      </c>
      <c r="O213" t="str">
        <f>INDEX(allsections[[S]:[Order]],MATCH(PIs[[#This Row],[SGUID]],allsections[SGUID],0),1)</f>
        <v>FV 32 GEWASBESCHERMINGSMIDDELEN</v>
      </c>
      <c r="P213" t="str">
        <f>INDEX(allsections[[S]:[Order]],MATCH(PIs[[#This Row],[SGUID]],allsections[SGUID],0),2)</f>
        <v>-</v>
      </c>
      <c r="Q213">
        <f>INDEX(allsections[[S]:[Order]],MATCH(PIs[[#This Row],[SGUID]],allsections[SGUID],0),3)</f>
        <v>32</v>
      </c>
      <c r="R213" t="s">
        <v>541</v>
      </c>
      <c r="S213" t="str">
        <f>INDEX(allsections[[S]:[Order]],MATCH(PIs[[#This Row],[SSGUID]],allsections[SGUID],0),1)</f>
        <v>FV 32.09 Opslag van gewasbeschermingsmiddelen en producten voor naoogstbehandeling</v>
      </c>
      <c r="T213" t="str">
        <f>INDEX(allsections[[S]:[Order]],MATCH(PIs[[#This Row],[SSGUID]],allsections[SGUID],0),2)</f>
        <v>-</v>
      </c>
      <c r="U213" t="str">
        <f>INDEX(S2PQ_relational[],MATCH(PIs[[#This Row],[GUID]],S2PQ_relational[PIGUID],0),2)</f>
        <v>6MM7FzD3ajmIZ3fMUIQBQL</v>
      </c>
      <c r="V213" t="b">
        <v>0</v>
      </c>
      <c r="W213" t="b">
        <v>0</v>
      </c>
    </row>
    <row r="214" spans="1:23" ht="409.5" hidden="1" x14ac:dyDescent="0.25">
      <c r="A214" t="s">
        <v>1265</v>
      </c>
      <c r="C214" t="s">
        <v>571</v>
      </c>
      <c r="D214" t="s">
        <v>572</v>
      </c>
      <c r="E214" t="s">
        <v>573</v>
      </c>
      <c r="F214" t="s">
        <v>574</v>
      </c>
      <c r="G214" s="57" t="s">
        <v>575</v>
      </c>
      <c r="H214" t="s">
        <v>57</v>
      </c>
      <c r="I214" t="str">
        <f>INDEX(Level[Level],MATCH(PIs[[#This Row],[L]],Level[GUID],0),1)</f>
        <v>Minor Must</v>
      </c>
      <c r="N214" t="s">
        <v>49</v>
      </c>
      <c r="O214" t="str">
        <f>INDEX(allsections[[S]:[Order]],MATCH(PIs[[#This Row],[SGUID]],allsections[SGUID],0),1)</f>
        <v>FV 32 GEWASBESCHERMINGSMIDDELEN</v>
      </c>
      <c r="P214" t="str">
        <f>INDEX(allsections[[S]:[Order]],MATCH(PIs[[#This Row],[SGUID]],allsections[SGUID],0),2)</f>
        <v>-</v>
      </c>
      <c r="Q214">
        <f>INDEX(allsections[[S]:[Order]],MATCH(PIs[[#This Row],[SGUID]],allsections[SGUID],0),3)</f>
        <v>32</v>
      </c>
      <c r="R214" t="s">
        <v>541</v>
      </c>
      <c r="S214" t="str">
        <f>INDEX(allsections[[S]:[Order]],MATCH(PIs[[#This Row],[SSGUID]],allsections[SGUID],0),1)</f>
        <v>FV 32.09 Opslag van gewasbeschermingsmiddelen en producten voor naoogstbehandeling</v>
      </c>
      <c r="T214" t="str">
        <f>INDEX(allsections[[S]:[Order]],MATCH(PIs[[#This Row],[SSGUID]],allsections[SGUID],0),2)</f>
        <v>-</v>
      </c>
      <c r="U214" t="str">
        <f>INDEX(S2PQ_relational[],MATCH(PIs[[#This Row],[GUID]],S2PQ_relational[PIGUID],0),2)</f>
        <v>6MM7FzD3ajmIZ3fMUIQBQL</v>
      </c>
      <c r="V214" t="b">
        <v>0</v>
      </c>
      <c r="W214" t="b">
        <v>0</v>
      </c>
    </row>
    <row r="215" spans="1:23" ht="409.5" hidden="1" x14ac:dyDescent="0.25">
      <c r="A215" t="s">
        <v>1266</v>
      </c>
      <c r="C215" t="s">
        <v>633</v>
      </c>
      <c r="D215" t="s">
        <v>634</v>
      </c>
      <c r="E215" t="s">
        <v>635</v>
      </c>
      <c r="F215" t="s">
        <v>636</v>
      </c>
      <c r="G215" s="57" t="s">
        <v>637</v>
      </c>
      <c r="H215" t="s">
        <v>48</v>
      </c>
      <c r="I215" t="str">
        <f>INDEX(Level[Level],MATCH(PIs[[#This Row],[L]],Level[GUID],0),1)</f>
        <v>Major Must</v>
      </c>
      <c r="N215" t="s">
        <v>49</v>
      </c>
      <c r="O215" t="str">
        <f>INDEX(allsections[[S]:[Order]],MATCH(PIs[[#This Row],[SGUID]],allsections[SGUID],0),1)</f>
        <v>FV 32 GEWASBESCHERMINGSMIDDELEN</v>
      </c>
      <c r="P215" t="str">
        <f>INDEX(allsections[[S]:[Order]],MATCH(PIs[[#This Row],[SGUID]],allsections[SGUID],0),2)</f>
        <v>-</v>
      </c>
      <c r="Q215">
        <f>INDEX(allsections[[S]:[Order]],MATCH(PIs[[#This Row],[SGUID]],allsections[SGUID],0),3)</f>
        <v>32</v>
      </c>
      <c r="R215" t="s">
        <v>556</v>
      </c>
      <c r="S215" t="str">
        <f>INDEX(allsections[[S]:[Order]],MATCH(PIs[[#This Row],[SSGUID]],allsections[SGUID],0),1)</f>
        <v>FV 32.04 Lege fusten</v>
      </c>
      <c r="T215" t="str">
        <f>INDEX(allsections[[S]:[Order]],MATCH(PIs[[#This Row],[SSGUID]],allsections[SGUID],0),2)</f>
        <v>-</v>
      </c>
      <c r="U215" t="str">
        <f>INDEX(S2PQ_relational[],MATCH(PIs[[#This Row],[GUID]],S2PQ_relational[PIGUID],0),2)</f>
        <v>6MM7FzD3ajmIZ3fMUIQBQL</v>
      </c>
      <c r="V215" t="b">
        <v>0</v>
      </c>
      <c r="W215" t="b">
        <v>0</v>
      </c>
    </row>
    <row r="216" spans="1:23" hidden="1" x14ac:dyDescent="0.25">
      <c r="A216" t="s">
        <v>1267</v>
      </c>
      <c r="C216" t="s">
        <v>627</v>
      </c>
      <c r="D216" t="s">
        <v>628</v>
      </c>
      <c r="E216" t="s">
        <v>629</v>
      </c>
      <c r="F216" t="s">
        <v>630</v>
      </c>
      <c r="G216" t="s">
        <v>631</v>
      </c>
      <c r="H216" t="s">
        <v>48</v>
      </c>
      <c r="I216" t="str">
        <f>INDEX(Level[Level],MATCH(PIs[[#This Row],[L]],Level[GUID],0),1)</f>
        <v>Major Must</v>
      </c>
      <c r="N216" t="s">
        <v>49</v>
      </c>
      <c r="O216" t="str">
        <f>INDEX(allsections[[S]:[Order]],MATCH(PIs[[#This Row],[SGUID]],allsections[SGUID],0),1)</f>
        <v>FV 32 GEWASBESCHERMINGSMIDDELEN</v>
      </c>
      <c r="P216" t="str">
        <f>INDEX(allsections[[S]:[Order]],MATCH(PIs[[#This Row],[SGUID]],allsections[SGUID],0),2)</f>
        <v>-</v>
      </c>
      <c r="Q216">
        <f>INDEX(allsections[[S]:[Order]],MATCH(PIs[[#This Row],[SGUID]],allsections[SGUID],0),3)</f>
        <v>32</v>
      </c>
      <c r="R216" t="s">
        <v>556</v>
      </c>
      <c r="S216" t="str">
        <f>INDEX(allsections[[S]:[Order]],MATCH(PIs[[#This Row],[SSGUID]],allsections[SGUID],0),1)</f>
        <v>FV 32.04 Lege fusten</v>
      </c>
      <c r="T216" t="str">
        <f>INDEX(allsections[[S]:[Order]],MATCH(PIs[[#This Row],[SSGUID]],allsections[SGUID],0),2)</f>
        <v>-</v>
      </c>
      <c r="U216" t="str">
        <f>INDEX(S2PQ_relational[],MATCH(PIs[[#This Row],[GUID]],S2PQ_relational[PIGUID],0),2)</f>
        <v>6MM7FzD3ajmIZ3fMUIQBQL</v>
      </c>
      <c r="V216" t="b">
        <v>0</v>
      </c>
      <c r="W216" t="b">
        <v>0</v>
      </c>
    </row>
    <row r="217" spans="1:23" ht="409.5" x14ac:dyDescent="0.25">
      <c r="A217" t="s">
        <v>1268</v>
      </c>
      <c r="C217" t="s">
        <v>1032</v>
      </c>
      <c r="D217" t="s">
        <v>1033</v>
      </c>
      <c r="E217" t="s">
        <v>1034</v>
      </c>
      <c r="F217" t="s">
        <v>1035</v>
      </c>
      <c r="G217" s="57" t="s">
        <v>1036</v>
      </c>
      <c r="H217" t="s">
        <v>48</v>
      </c>
      <c r="I217" t="str">
        <f>INDEX(Level[Level],MATCH(PIs[[#This Row],[L]],Level[GUID],0),1)</f>
        <v>Major Must</v>
      </c>
      <c r="N217" t="s">
        <v>914</v>
      </c>
      <c r="O217" t="str">
        <f>INDEX(allsections[[S]:[Order]],MATCH(PIs[[#This Row],[SGUID]],allsections[SGUID],0),1)</f>
        <v>FV 03 PERSONEELSMANAGEMENT EN TRAINING</v>
      </c>
      <c r="P217" t="str">
        <f>INDEX(allsections[[S]:[Order]],MATCH(PIs[[#This Row],[SGUID]],allsections[SGUID],0),2)</f>
        <v>-</v>
      </c>
      <c r="Q217">
        <f>INDEX(allsections[[S]:[Order]],MATCH(PIs[[#This Row],[SGUID]],allsections[SGUID],0),3)</f>
        <v>3</v>
      </c>
      <c r="R217" t="s">
        <v>119</v>
      </c>
      <c r="S217" t="str">
        <f>INDEX(allsections[[S]:[Order]],MATCH(PIs[[#This Row],[SSGUID]],allsections[SGUID],0),1)</f>
        <v>-</v>
      </c>
      <c r="T217" t="str">
        <f>INDEX(allsections[[S]:[Order]],MATCH(PIs[[#This Row],[SSGUID]],allsections[SGUID],0),2)</f>
        <v>-</v>
      </c>
      <c r="U217">
        <f>INDEX(S2PQ_relational[],MATCH(PIs[[#This Row],[GUID]],S2PQ_relational[PIGUID],0),2)</f>
        <v>0</v>
      </c>
      <c r="V217" t="b">
        <v>0</v>
      </c>
      <c r="W217" t="b">
        <v>0</v>
      </c>
    </row>
    <row r="218" spans="1:23" hidden="1" x14ac:dyDescent="0.25">
      <c r="A218" t="s">
        <v>1269</v>
      </c>
      <c r="C218" t="s">
        <v>609</v>
      </c>
      <c r="D218" t="s">
        <v>610</v>
      </c>
      <c r="E218" t="s">
        <v>611</v>
      </c>
      <c r="F218" t="s">
        <v>612</v>
      </c>
      <c r="G218" t="s">
        <v>613</v>
      </c>
      <c r="H218" t="s">
        <v>57</v>
      </c>
      <c r="I218" t="str">
        <f>INDEX(Level[Level],MATCH(PIs[[#This Row],[L]],Level[GUID],0),1)</f>
        <v>Minor Must</v>
      </c>
      <c r="N218" t="s">
        <v>49</v>
      </c>
      <c r="O218" t="str">
        <f>INDEX(allsections[[S]:[Order]],MATCH(PIs[[#This Row],[SGUID]],allsections[SGUID],0),1)</f>
        <v>FV 32 GEWASBESCHERMINGSMIDDELEN</v>
      </c>
      <c r="P218" t="str">
        <f>INDEX(allsections[[S]:[Order]],MATCH(PIs[[#This Row],[SGUID]],allsections[SGUID],0),2)</f>
        <v>-</v>
      </c>
      <c r="Q218">
        <f>INDEX(allsections[[S]:[Order]],MATCH(PIs[[#This Row],[SGUID]],allsections[SGUID],0),3)</f>
        <v>32</v>
      </c>
      <c r="R218" t="s">
        <v>556</v>
      </c>
      <c r="S218" t="str">
        <f>INDEX(allsections[[S]:[Order]],MATCH(PIs[[#This Row],[SSGUID]],allsections[SGUID],0),1)</f>
        <v>FV 32.04 Lege fusten</v>
      </c>
      <c r="T218" t="str">
        <f>INDEX(allsections[[S]:[Order]],MATCH(PIs[[#This Row],[SSGUID]],allsections[SGUID],0),2)</f>
        <v>-</v>
      </c>
      <c r="U218" t="str">
        <f>INDEX(S2PQ_relational[],MATCH(PIs[[#This Row],[GUID]],S2PQ_relational[PIGUID],0),2)</f>
        <v>6MM7FzD3ajmIZ3fMUIQBQL</v>
      </c>
      <c r="V218" t="b">
        <v>0</v>
      </c>
      <c r="W218" t="b">
        <v>0</v>
      </c>
    </row>
    <row r="219" spans="1:23" hidden="1" x14ac:dyDescent="0.25">
      <c r="A219" t="s">
        <v>1270</v>
      </c>
      <c r="C219" t="s">
        <v>551</v>
      </c>
      <c r="D219" t="s">
        <v>552</v>
      </c>
      <c r="E219" t="s">
        <v>553</v>
      </c>
      <c r="F219" t="s">
        <v>554</v>
      </c>
      <c r="G219" t="s">
        <v>555</v>
      </c>
      <c r="H219" t="s">
        <v>48</v>
      </c>
      <c r="I219" t="str">
        <f>INDEX(Level[Level],MATCH(PIs[[#This Row],[L]],Level[GUID],0),1)</f>
        <v>Major Must</v>
      </c>
      <c r="N219" t="s">
        <v>49</v>
      </c>
      <c r="O219" t="str">
        <f>INDEX(allsections[[S]:[Order]],MATCH(PIs[[#This Row],[SGUID]],allsections[SGUID],0),1)</f>
        <v>FV 32 GEWASBESCHERMINGSMIDDELEN</v>
      </c>
      <c r="P219" t="str">
        <f>INDEX(allsections[[S]:[Order]],MATCH(PIs[[#This Row],[SGUID]],allsections[SGUID],0),2)</f>
        <v>-</v>
      </c>
      <c r="Q219">
        <f>INDEX(allsections[[S]:[Order]],MATCH(PIs[[#This Row],[SGUID]],allsections[SGUID],0),3)</f>
        <v>32</v>
      </c>
      <c r="R219" t="s">
        <v>556</v>
      </c>
      <c r="S219" t="str">
        <f>INDEX(allsections[[S]:[Order]],MATCH(PIs[[#This Row],[SSGUID]],allsections[SGUID],0),1)</f>
        <v>FV 32.04 Lege fusten</v>
      </c>
      <c r="T219" t="str">
        <f>INDEX(allsections[[S]:[Order]],MATCH(PIs[[#This Row],[SSGUID]],allsections[SGUID],0),2)</f>
        <v>-</v>
      </c>
      <c r="U219" t="str">
        <f>INDEX(S2PQ_relational[],MATCH(PIs[[#This Row],[GUID]],S2PQ_relational[PIGUID],0),2)</f>
        <v>6MM7FzD3ajmIZ3fMUIQBQL</v>
      </c>
      <c r="V219" t="b">
        <v>0</v>
      </c>
      <c r="W219" t="b">
        <v>0</v>
      </c>
    </row>
    <row r="220" spans="1:23" ht="409.5" hidden="1" x14ac:dyDescent="0.25">
      <c r="A220" t="s">
        <v>1271</v>
      </c>
      <c r="C220" t="s">
        <v>1099</v>
      </c>
      <c r="D220" t="s">
        <v>1100</v>
      </c>
      <c r="E220" t="s">
        <v>1101</v>
      </c>
      <c r="F220" t="s">
        <v>1102</v>
      </c>
      <c r="G220" s="57" t="s">
        <v>1103</v>
      </c>
      <c r="H220" t="s">
        <v>57</v>
      </c>
      <c r="I220" t="str">
        <f>INDEX(Level[Level],MATCH(PIs[[#This Row],[L]],Level[GUID],0),1)</f>
        <v>Minor Must</v>
      </c>
      <c r="N220" t="s">
        <v>49</v>
      </c>
      <c r="O220" t="str">
        <f>INDEX(allsections[[S]:[Order]],MATCH(PIs[[#This Row],[SGUID]],allsections[SGUID],0),1)</f>
        <v>FV 32 GEWASBESCHERMINGSMIDDELEN</v>
      </c>
      <c r="P220" t="str">
        <f>INDEX(allsections[[S]:[Order]],MATCH(PIs[[#This Row],[SGUID]],allsections[SGUID],0),2)</f>
        <v>-</v>
      </c>
      <c r="Q220">
        <f>INDEX(allsections[[S]:[Order]],MATCH(PIs[[#This Row],[SGUID]],allsections[SGUID],0),3)</f>
        <v>32</v>
      </c>
      <c r="R220" t="s">
        <v>541</v>
      </c>
      <c r="S220" t="str">
        <f>INDEX(allsections[[S]:[Order]],MATCH(PIs[[#This Row],[SSGUID]],allsections[SGUID],0),1)</f>
        <v>FV 32.09 Opslag van gewasbeschermingsmiddelen en producten voor naoogstbehandeling</v>
      </c>
      <c r="T220" t="str">
        <f>INDEX(allsections[[S]:[Order]],MATCH(PIs[[#This Row],[SSGUID]],allsections[SGUID],0),2)</f>
        <v>-</v>
      </c>
      <c r="U220" t="str">
        <f>INDEX(S2PQ_relational[],MATCH(PIs[[#This Row],[GUID]],S2PQ_relational[PIGUID],0),2)</f>
        <v>6MM7FzD3ajmIZ3fMUIQBQL</v>
      </c>
      <c r="V220" t="b">
        <v>0</v>
      </c>
      <c r="W220" t="b">
        <v>0</v>
      </c>
    </row>
    <row r="221" spans="1:23" hidden="1" x14ac:dyDescent="0.25">
      <c r="A221" t="s">
        <v>1272</v>
      </c>
      <c r="C221" t="s">
        <v>615</v>
      </c>
      <c r="D221" t="s">
        <v>616</v>
      </c>
      <c r="E221" t="s">
        <v>617</v>
      </c>
      <c r="F221" t="s">
        <v>618</v>
      </c>
      <c r="G221" t="s">
        <v>619</v>
      </c>
      <c r="H221" t="s">
        <v>57</v>
      </c>
      <c r="I221" t="str">
        <f>INDEX(Level[Level],MATCH(PIs[[#This Row],[L]],Level[GUID],0),1)</f>
        <v>Minor Must</v>
      </c>
      <c r="N221" t="s">
        <v>49</v>
      </c>
      <c r="O221" t="str">
        <f>INDEX(allsections[[S]:[Order]],MATCH(PIs[[#This Row],[SGUID]],allsections[SGUID],0),1)</f>
        <v>FV 32 GEWASBESCHERMINGSMIDDELEN</v>
      </c>
      <c r="P221" t="str">
        <f>INDEX(allsections[[S]:[Order]],MATCH(PIs[[#This Row],[SGUID]],allsections[SGUID],0),2)</f>
        <v>-</v>
      </c>
      <c r="Q221">
        <f>INDEX(allsections[[S]:[Order]],MATCH(PIs[[#This Row],[SGUID]],allsections[SGUID],0),3)</f>
        <v>32</v>
      </c>
      <c r="R221" t="s">
        <v>556</v>
      </c>
      <c r="S221" t="str">
        <f>INDEX(allsections[[S]:[Order]],MATCH(PIs[[#This Row],[SSGUID]],allsections[SGUID],0),1)</f>
        <v>FV 32.04 Lege fusten</v>
      </c>
      <c r="T221" t="str">
        <f>INDEX(allsections[[S]:[Order]],MATCH(PIs[[#This Row],[SSGUID]],allsections[SGUID],0),2)</f>
        <v>-</v>
      </c>
      <c r="U221" t="str">
        <f>INDEX(S2PQ_relational[],MATCH(PIs[[#This Row],[GUID]],S2PQ_relational[PIGUID],0),2)</f>
        <v>6MM7FzD3ajmIZ3fMUIQBQL</v>
      </c>
      <c r="V221" t="b">
        <v>0</v>
      </c>
      <c r="W221" t="b">
        <v>0</v>
      </c>
    </row>
    <row r="222" spans="1:23" hidden="1" x14ac:dyDescent="0.25">
      <c r="A222" t="s">
        <v>1273</v>
      </c>
      <c r="C222" t="s">
        <v>565</v>
      </c>
      <c r="D222" t="s">
        <v>566</v>
      </c>
      <c r="E222" t="s">
        <v>567</v>
      </c>
      <c r="F222" t="s">
        <v>568</v>
      </c>
      <c r="G222" t="s">
        <v>569</v>
      </c>
      <c r="H222" t="s">
        <v>57</v>
      </c>
      <c r="I222" t="str">
        <f>INDEX(Level[Level],MATCH(PIs[[#This Row],[L]],Level[GUID],0),1)</f>
        <v>Minor Must</v>
      </c>
      <c r="N222" t="s">
        <v>49</v>
      </c>
      <c r="O222" t="str">
        <f>INDEX(allsections[[S]:[Order]],MATCH(PIs[[#This Row],[SGUID]],allsections[SGUID],0),1)</f>
        <v>FV 32 GEWASBESCHERMINGSMIDDELEN</v>
      </c>
      <c r="P222" t="str">
        <f>INDEX(allsections[[S]:[Order]],MATCH(PIs[[#This Row],[SGUID]],allsections[SGUID],0),2)</f>
        <v>-</v>
      </c>
      <c r="Q222">
        <f>INDEX(allsections[[S]:[Order]],MATCH(PIs[[#This Row],[SGUID]],allsections[SGUID],0),3)</f>
        <v>32</v>
      </c>
      <c r="R222" t="s">
        <v>556</v>
      </c>
      <c r="S222" t="str">
        <f>INDEX(allsections[[S]:[Order]],MATCH(PIs[[#This Row],[SSGUID]],allsections[SGUID],0),1)</f>
        <v>FV 32.04 Lege fusten</v>
      </c>
      <c r="T222" t="str">
        <f>INDEX(allsections[[S]:[Order]],MATCH(PIs[[#This Row],[SSGUID]],allsections[SGUID],0),2)</f>
        <v>-</v>
      </c>
      <c r="U222" t="str">
        <f>INDEX(S2PQ_relational[],MATCH(PIs[[#This Row],[GUID]],S2PQ_relational[PIGUID],0),2)</f>
        <v>6MM7FzD3ajmIZ3fMUIQBQL</v>
      </c>
      <c r="V222" t="b">
        <v>0</v>
      </c>
      <c r="W222" t="b">
        <v>0</v>
      </c>
    </row>
    <row r="223" spans="1:23" x14ac:dyDescent="0.25">
      <c r="A223" t="s">
        <v>1274</v>
      </c>
      <c r="C223" t="s">
        <v>703</v>
      </c>
      <c r="D223" t="s">
        <v>704</v>
      </c>
      <c r="E223" t="s">
        <v>705</v>
      </c>
      <c r="F223" t="s">
        <v>706</v>
      </c>
      <c r="G223" t="s">
        <v>707</v>
      </c>
      <c r="H223" t="s">
        <v>57</v>
      </c>
      <c r="I223" t="str">
        <f>INDEX(Level[Level],MATCH(PIs[[#This Row],[L]],Level[GUID],0),1)</f>
        <v>Minor Must</v>
      </c>
      <c r="N223" t="s">
        <v>434</v>
      </c>
      <c r="O223" t="str">
        <f>INDEX(allsections[[S]:[Order]],MATCH(PIs[[#This Row],[SGUID]],allsections[SGUID],0),1)</f>
        <v>FV 25 AFVALBEHEER</v>
      </c>
      <c r="P223" t="str">
        <f>INDEX(allsections[[S]:[Order]],MATCH(PIs[[#This Row],[SGUID]],allsections[SGUID],0),2)</f>
        <v>-</v>
      </c>
      <c r="Q223">
        <f>INDEX(allsections[[S]:[Order]],MATCH(PIs[[#This Row],[SGUID]],allsections[SGUID],0),3)</f>
        <v>25</v>
      </c>
      <c r="R223" t="s">
        <v>119</v>
      </c>
      <c r="S223" t="str">
        <f>INDEX(allsections[[S]:[Order]],MATCH(PIs[[#This Row],[SSGUID]],allsections[SGUID],0),1)</f>
        <v>-</v>
      </c>
      <c r="T223" t="str">
        <f>INDEX(allsections[[S]:[Order]],MATCH(PIs[[#This Row],[SSGUID]],allsections[SGUID],0),2)</f>
        <v>-</v>
      </c>
      <c r="U223">
        <f>INDEX(S2PQ_relational[],MATCH(PIs[[#This Row],[GUID]],S2PQ_relational[PIGUID],0),2)</f>
        <v>0</v>
      </c>
      <c r="V223" t="b">
        <v>0</v>
      </c>
      <c r="W223" t="b">
        <v>0</v>
      </c>
    </row>
    <row r="224" spans="1:23" hidden="1" x14ac:dyDescent="0.25">
      <c r="A224" t="s">
        <v>1275</v>
      </c>
      <c r="C224" t="s">
        <v>639</v>
      </c>
      <c r="D224" t="s">
        <v>640</v>
      </c>
      <c r="E224" t="s">
        <v>641</v>
      </c>
      <c r="F224" t="s">
        <v>642</v>
      </c>
      <c r="G224" t="s">
        <v>643</v>
      </c>
      <c r="H224" t="s">
        <v>57</v>
      </c>
      <c r="I224" t="str">
        <f>INDEX(Level[Level],MATCH(PIs[[#This Row],[L]],Level[GUID],0),1)</f>
        <v>Minor Must</v>
      </c>
      <c r="N224" t="s">
        <v>49</v>
      </c>
      <c r="O224" t="str">
        <f>INDEX(allsections[[S]:[Order]],MATCH(PIs[[#This Row],[SGUID]],allsections[SGUID],0),1)</f>
        <v>FV 32 GEWASBESCHERMINGSMIDDELEN</v>
      </c>
      <c r="P224" t="str">
        <f>INDEX(allsections[[S]:[Order]],MATCH(PIs[[#This Row],[SGUID]],allsections[SGUID],0),2)</f>
        <v>-</v>
      </c>
      <c r="Q224">
        <f>INDEX(allsections[[S]:[Order]],MATCH(PIs[[#This Row],[SGUID]],allsections[SGUID],0),3)</f>
        <v>32</v>
      </c>
      <c r="R224" t="s">
        <v>541</v>
      </c>
      <c r="S224" t="str">
        <f>INDEX(allsections[[S]:[Order]],MATCH(PIs[[#This Row],[SSGUID]],allsections[SGUID],0),1)</f>
        <v>FV 32.09 Opslag van gewasbeschermingsmiddelen en producten voor naoogstbehandeling</v>
      </c>
      <c r="T224" t="str">
        <f>INDEX(allsections[[S]:[Order]],MATCH(PIs[[#This Row],[SSGUID]],allsections[SGUID],0),2)</f>
        <v>-</v>
      </c>
      <c r="U224" t="str">
        <f>INDEX(S2PQ_relational[],MATCH(PIs[[#This Row],[GUID]],S2PQ_relational[PIGUID],0),2)</f>
        <v>6MM7FzD3ajmIZ3fMUIQBQL</v>
      </c>
      <c r="V224" t="b">
        <v>0</v>
      </c>
      <c r="W224" t="b">
        <v>0</v>
      </c>
    </row>
    <row r="225" spans="1:23" ht="409.5" x14ac:dyDescent="0.25">
      <c r="A225" t="s">
        <v>1276</v>
      </c>
      <c r="C225" t="s">
        <v>796</v>
      </c>
      <c r="D225" t="s">
        <v>797</v>
      </c>
      <c r="E225" t="s">
        <v>798</v>
      </c>
      <c r="F225" t="s">
        <v>799</v>
      </c>
      <c r="G225" s="57" t="s">
        <v>800</v>
      </c>
      <c r="H225" t="s">
        <v>48</v>
      </c>
      <c r="I225" t="str">
        <f>INDEX(Level[Level],MATCH(PIs[[#This Row],[L]],Level[GUID],0),1)</f>
        <v>Major Must</v>
      </c>
      <c r="N225" t="s">
        <v>801</v>
      </c>
      <c r="O225" t="str">
        <f>INDEX(allsections[[S]:[Order]],MATCH(PIs[[#This Row],[SGUID]],allsections[SGUID],0),1)</f>
        <v>FV 21 LOCATIEBEHEER</v>
      </c>
      <c r="P225" t="str">
        <f>INDEX(allsections[[S]:[Order]],MATCH(PIs[[#This Row],[SGUID]],allsections[SGUID],0),2)</f>
        <v>-</v>
      </c>
      <c r="Q225">
        <f>INDEX(allsections[[S]:[Order]],MATCH(PIs[[#This Row],[SGUID]],allsections[SGUID],0),3)</f>
        <v>21</v>
      </c>
      <c r="R225" t="s">
        <v>119</v>
      </c>
      <c r="S225" t="str">
        <f>INDEX(allsections[[S]:[Order]],MATCH(PIs[[#This Row],[SSGUID]],allsections[SGUID],0),1)</f>
        <v>-</v>
      </c>
      <c r="T225" t="str">
        <f>INDEX(allsections[[S]:[Order]],MATCH(PIs[[#This Row],[SSGUID]],allsections[SGUID],0),2)</f>
        <v>-</v>
      </c>
      <c r="U225">
        <f>INDEX(S2PQ_relational[],MATCH(PIs[[#This Row],[GUID]],S2PQ_relational[PIGUID],0),2)</f>
        <v>0</v>
      </c>
      <c r="V225" t="b">
        <v>0</v>
      </c>
      <c r="W225" t="b">
        <v>0</v>
      </c>
    </row>
    <row r="226" spans="1:23" ht="409.5" x14ac:dyDescent="0.25">
      <c r="A226" t="s">
        <v>1277</v>
      </c>
      <c r="C226" t="s">
        <v>759</v>
      </c>
      <c r="D226" t="s">
        <v>760</v>
      </c>
      <c r="E226" t="s">
        <v>761</v>
      </c>
      <c r="F226" t="s">
        <v>762</v>
      </c>
      <c r="G226" s="57" t="s">
        <v>763</v>
      </c>
      <c r="H226" t="s">
        <v>57</v>
      </c>
      <c r="I226" t="str">
        <f>INDEX(Level[Level],MATCH(PIs[[#This Row],[L]],Level[GUID],0),1)</f>
        <v>Minor Must</v>
      </c>
      <c r="N226" t="s">
        <v>434</v>
      </c>
      <c r="O226" t="str">
        <f>INDEX(allsections[[S]:[Order]],MATCH(PIs[[#This Row],[SGUID]],allsections[SGUID],0),1)</f>
        <v>FV 25 AFVALBEHEER</v>
      </c>
      <c r="P226" t="str">
        <f>INDEX(allsections[[S]:[Order]],MATCH(PIs[[#This Row],[SGUID]],allsections[SGUID],0),2)</f>
        <v>-</v>
      </c>
      <c r="Q226">
        <f>INDEX(allsections[[S]:[Order]],MATCH(PIs[[#This Row],[SGUID]],allsections[SGUID],0),3)</f>
        <v>25</v>
      </c>
      <c r="R226" t="s">
        <v>119</v>
      </c>
      <c r="S226" t="str">
        <f>INDEX(allsections[[S]:[Order]],MATCH(PIs[[#This Row],[SSGUID]],allsections[SGUID],0),1)</f>
        <v>-</v>
      </c>
      <c r="T226" t="str">
        <f>INDEX(allsections[[S]:[Order]],MATCH(PIs[[#This Row],[SSGUID]],allsections[SGUID],0),2)</f>
        <v>-</v>
      </c>
      <c r="U226">
        <f>INDEX(S2PQ_relational[],MATCH(PIs[[#This Row],[GUID]],S2PQ_relational[PIGUID],0),2)</f>
        <v>0</v>
      </c>
      <c r="V226" t="b">
        <v>0</v>
      </c>
      <c r="W226" t="b">
        <v>0</v>
      </c>
    </row>
    <row r="227" spans="1:23" x14ac:dyDescent="0.25">
      <c r="A227" t="s">
        <v>1278</v>
      </c>
      <c r="C227" t="s">
        <v>866</v>
      </c>
      <c r="D227" t="s">
        <v>867</v>
      </c>
      <c r="E227" t="s">
        <v>868</v>
      </c>
      <c r="F227" t="s">
        <v>869</v>
      </c>
      <c r="G227" t="s">
        <v>870</v>
      </c>
      <c r="H227" t="s">
        <v>48</v>
      </c>
      <c r="I227" t="str">
        <f>INDEX(Level[Level],MATCH(PIs[[#This Row],[L]],Level[GUID],0),1)</f>
        <v>Major Must</v>
      </c>
      <c r="N227" t="s">
        <v>801</v>
      </c>
      <c r="O227" t="str">
        <f>INDEX(allsections[[S]:[Order]],MATCH(PIs[[#This Row],[SGUID]],allsections[SGUID],0),1)</f>
        <v>FV 21 LOCATIEBEHEER</v>
      </c>
      <c r="P227" t="str">
        <f>INDEX(allsections[[S]:[Order]],MATCH(PIs[[#This Row],[SGUID]],allsections[SGUID],0),2)</f>
        <v>-</v>
      </c>
      <c r="Q227">
        <f>INDEX(allsections[[S]:[Order]],MATCH(PIs[[#This Row],[SGUID]],allsections[SGUID],0),3)</f>
        <v>21</v>
      </c>
      <c r="R227" t="s">
        <v>119</v>
      </c>
      <c r="S227" t="str">
        <f>INDEX(allsections[[S]:[Order]],MATCH(PIs[[#This Row],[SSGUID]],allsections[SGUID],0),1)</f>
        <v>-</v>
      </c>
      <c r="T227" t="str">
        <f>INDEX(allsections[[S]:[Order]],MATCH(PIs[[#This Row],[SSGUID]],allsections[SGUID],0),2)</f>
        <v>-</v>
      </c>
      <c r="U227">
        <f>INDEX(S2PQ_relational[],MATCH(PIs[[#This Row],[GUID]],S2PQ_relational[PIGUID],0),2)</f>
        <v>0</v>
      </c>
      <c r="V227" t="b">
        <v>0</v>
      </c>
      <c r="W227" t="b">
        <v>0</v>
      </c>
    </row>
    <row r="228" spans="1:23" ht="409.5" x14ac:dyDescent="0.25">
      <c r="A228" t="s">
        <v>1279</v>
      </c>
      <c r="C228" t="s">
        <v>829</v>
      </c>
      <c r="D228" t="s">
        <v>830</v>
      </c>
      <c r="E228" t="s">
        <v>831</v>
      </c>
      <c r="F228" t="s">
        <v>832</v>
      </c>
      <c r="G228" s="57" t="s">
        <v>833</v>
      </c>
      <c r="H228" t="s">
        <v>48</v>
      </c>
      <c r="I228" t="str">
        <f>INDEX(Level[Level],MATCH(PIs[[#This Row],[L]],Level[GUID],0),1)</f>
        <v>Major Must</v>
      </c>
      <c r="N228" t="s">
        <v>801</v>
      </c>
      <c r="O228" t="str">
        <f>INDEX(allsections[[S]:[Order]],MATCH(PIs[[#This Row],[SGUID]],allsections[SGUID],0),1)</f>
        <v>FV 21 LOCATIEBEHEER</v>
      </c>
      <c r="P228" t="str">
        <f>INDEX(allsections[[S]:[Order]],MATCH(PIs[[#This Row],[SGUID]],allsections[SGUID],0),2)</f>
        <v>-</v>
      </c>
      <c r="Q228">
        <f>INDEX(allsections[[S]:[Order]],MATCH(PIs[[#This Row],[SGUID]],allsections[SGUID],0),3)</f>
        <v>21</v>
      </c>
      <c r="R228" t="s">
        <v>119</v>
      </c>
      <c r="S228" t="str">
        <f>INDEX(allsections[[S]:[Order]],MATCH(PIs[[#This Row],[SSGUID]],allsections[SGUID],0),1)</f>
        <v>-</v>
      </c>
      <c r="T228" t="str">
        <f>INDEX(allsections[[S]:[Order]],MATCH(PIs[[#This Row],[SSGUID]],allsections[SGUID],0),2)</f>
        <v>-</v>
      </c>
      <c r="U228">
        <f>INDEX(S2PQ_relational[],MATCH(PIs[[#This Row],[GUID]],S2PQ_relational[PIGUID],0),2)</f>
        <v>0</v>
      </c>
      <c r="V228" t="b">
        <v>0</v>
      </c>
      <c r="W228" t="b">
        <v>0</v>
      </c>
    </row>
    <row r="229" spans="1:23" x14ac:dyDescent="0.25">
      <c r="A229" t="s">
        <v>1280</v>
      </c>
      <c r="C229" t="s">
        <v>685</v>
      </c>
      <c r="D229" t="s">
        <v>686</v>
      </c>
      <c r="E229" t="s">
        <v>687</v>
      </c>
      <c r="F229" t="s">
        <v>688</v>
      </c>
      <c r="G229" t="s">
        <v>689</v>
      </c>
      <c r="H229" t="s">
        <v>66</v>
      </c>
      <c r="I229" t="str">
        <f>INDEX(Level[Level],MATCH(PIs[[#This Row],[L]],Level[GUID],0),1)</f>
        <v>Aanbeveling</v>
      </c>
      <c r="N229" t="s">
        <v>434</v>
      </c>
      <c r="O229" t="str">
        <f>INDEX(allsections[[S]:[Order]],MATCH(PIs[[#This Row],[SGUID]],allsections[SGUID],0),1)</f>
        <v>FV 25 AFVALBEHEER</v>
      </c>
      <c r="P229" t="str">
        <f>INDEX(allsections[[S]:[Order]],MATCH(PIs[[#This Row],[SGUID]],allsections[SGUID],0),2)</f>
        <v>-</v>
      </c>
      <c r="Q229">
        <f>INDEX(allsections[[S]:[Order]],MATCH(PIs[[#This Row],[SGUID]],allsections[SGUID],0),3)</f>
        <v>25</v>
      </c>
      <c r="R229" t="s">
        <v>119</v>
      </c>
      <c r="S229" t="str">
        <f>INDEX(allsections[[S]:[Order]],MATCH(PIs[[#This Row],[SSGUID]],allsections[SGUID],0),1)</f>
        <v>-</v>
      </c>
      <c r="T229" t="str">
        <f>INDEX(allsections[[S]:[Order]],MATCH(PIs[[#This Row],[SSGUID]],allsections[SGUID],0),2)</f>
        <v>-</v>
      </c>
      <c r="U229">
        <f>INDEX(S2PQ_relational[],MATCH(PIs[[#This Row],[GUID]],S2PQ_relational[PIGUID],0),2)</f>
        <v>0</v>
      </c>
      <c r="V229" t="b">
        <v>0</v>
      </c>
      <c r="W229" t="b">
        <v>0</v>
      </c>
    </row>
    <row r="230" spans="1:23" ht="409.5" x14ac:dyDescent="0.25">
      <c r="A230" t="s">
        <v>1281</v>
      </c>
      <c r="C230" t="s">
        <v>853</v>
      </c>
      <c r="D230" t="s">
        <v>854</v>
      </c>
      <c r="E230" t="s">
        <v>855</v>
      </c>
      <c r="F230" t="s">
        <v>856</v>
      </c>
      <c r="G230" s="57" t="s">
        <v>857</v>
      </c>
      <c r="H230" t="s">
        <v>48</v>
      </c>
      <c r="I230" t="str">
        <f>INDEX(Level[Level],MATCH(PIs[[#This Row],[L]],Level[GUID],0),1)</f>
        <v>Major Must</v>
      </c>
      <c r="N230" t="s">
        <v>801</v>
      </c>
      <c r="O230" t="str">
        <f>INDEX(allsections[[S]:[Order]],MATCH(PIs[[#This Row],[SGUID]],allsections[SGUID],0),1)</f>
        <v>FV 21 LOCATIEBEHEER</v>
      </c>
      <c r="P230" t="str">
        <f>INDEX(allsections[[S]:[Order]],MATCH(PIs[[#This Row],[SGUID]],allsections[SGUID],0),2)</f>
        <v>-</v>
      </c>
      <c r="Q230">
        <f>INDEX(allsections[[S]:[Order]],MATCH(PIs[[#This Row],[SGUID]],allsections[SGUID],0),3)</f>
        <v>21</v>
      </c>
      <c r="R230" t="s">
        <v>119</v>
      </c>
      <c r="S230" t="str">
        <f>INDEX(allsections[[S]:[Order]],MATCH(PIs[[#This Row],[SSGUID]],allsections[SGUID],0),1)</f>
        <v>-</v>
      </c>
      <c r="T230" t="str">
        <f>INDEX(allsections[[S]:[Order]],MATCH(PIs[[#This Row],[SSGUID]],allsections[SGUID],0),2)</f>
        <v>-</v>
      </c>
      <c r="U230">
        <f>INDEX(S2PQ_relational[],MATCH(PIs[[#This Row],[GUID]],S2PQ_relational[PIGUID],0),2)</f>
        <v>0</v>
      </c>
      <c r="V230" t="b">
        <v>0</v>
      </c>
      <c r="W230" t="b">
        <v>0</v>
      </c>
    </row>
    <row r="231" spans="1:23" ht="409.5" x14ac:dyDescent="0.25">
      <c r="A231" t="s">
        <v>1282</v>
      </c>
      <c r="C231" t="s">
        <v>803</v>
      </c>
      <c r="D231" t="s">
        <v>804</v>
      </c>
      <c r="E231" t="s">
        <v>805</v>
      </c>
      <c r="F231" t="s">
        <v>806</v>
      </c>
      <c r="G231" s="57" t="s">
        <v>807</v>
      </c>
      <c r="H231" t="s">
        <v>57</v>
      </c>
      <c r="I231" t="str">
        <f>INDEX(Level[Level],MATCH(PIs[[#This Row],[L]],Level[GUID],0),1)</f>
        <v>Minor Must</v>
      </c>
      <c r="N231" t="s">
        <v>808</v>
      </c>
      <c r="O231" t="str">
        <f>INDEX(allsections[[S]:[Order]],MATCH(PIs[[#This Row],[SGUID]],allsections[SGUID],0),1)</f>
        <v>FV 20 GEZONDHEID, VEILIGHEID EN WELZIJN VAN MEDEWERKERS</v>
      </c>
      <c r="P231" t="str">
        <f>INDEX(allsections[[S]:[Order]],MATCH(PIs[[#This Row],[SGUID]],allsections[SGUID],0),2)</f>
        <v>-</v>
      </c>
      <c r="Q231">
        <f>INDEX(allsections[[S]:[Order]],MATCH(PIs[[#This Row],[SGUID]],allsections[SGUID],0),3)</f>
        <v>20</v>
      </c>
      <c r="R231" t="s">
        <v>809</v>
      </c>
      <c r="S231" t="str">
        <f>INDEX(allsections[[S]:[Order]],MATCH(PIs[[#This Row],[SSGUID]],allsections[SGUID],0),1)</f>
        <v>FV 20.04 Welzijn van medewerkers</v>
      </c>
      <c r="T231" t="str">
        <f>INDEX(allsections[[S]:[Order]],MATCH(PIs[[#This Row],[SSGUID]],allsections[SGUID],0),2)</f>
        <v>-</v>
      </c>
      <c r="U231">
        <f>INDEX(S2PQ_relational[],MATCH(PIs[[#This Row],[GUID]],S2PQ_relational[PIGUID],0),2)</f>
        <v>0</v>
      </c>
      <c r="V231" t="b">
        <v>0</v>
      </c>
      <c r="W231" t="b">
        <v>0</v>
      </c>
    </row>
    <row r="232" spans="1:23" hidden="1" x14ac:dyDescent="0.25">
      <c r="A232" t="s">
        <v>1283</v>
      </c>
      <c r="C232" t="s">
        <v>621</v>
      </c>
      <c r="D232" t="s">
        <v>622</v>
      </c>
      <c r="E232" t="s">
        <v>623</v>
      </c>
      <c r="F232" t="s">
        <v>624</v>
      </c>
      <c r="G232" t="s">
        <v>625</v>
      </c>
      <c r="H232" t="s">
        <v>57</v>
      </c>
      <c r="I232" t="str">
        <f>INDEX(Level[Level],MATCH(PIs[[#This Row],[L]],Level[GUID],0),1)</f>
        <v>Minor Must</v>
      </c>
      <c r="N232" t="s">
        <v>49</v>
      </c>
      <c r="O232" t="str">
        <f>INDEX(allsections[[S]:[Order]],MATCH(PIs[[#This Row],[SGUID]],allsections[SGUID],0),1)</f>
        <v>FV 32 GEWASBESCHERMINGSMIDDELEN</v>
      </c>
      <c r="P232" t="str">
        <f>INDEX(allsections[[S]:[Order]],MATCH(PIs[[#This Row],[SGUID]],allsections[SGUID],0),2)</f>
        <v>-</v>
      </c>
      <c r="Q232">
        <f>INDEX(allsections[[S]:[Order]],MATCH(PIs[[#This Row],[SGUID]],allsections[SGUID],0),3)</f>
        <v>32</v>
      </c>
      <c r="R232" t="s">
        <v>50</v>
      </c>
      <c r="S232" t="str">
        <f>INDEX(allsections[[S]:[Order]],MATCH(PIs[[#This Row],[SSGUID]],allsections[SGUID],0),1)</f>
        <v>FV 32.10 Mengen en verwerken</v>
      </c>
      <c r="T232" t="str">
        <f>INDEX(allsections[[S]:[Order]],MATCH(PIs[[#This Row],[SSGUID]],allsections[SGUID],0),2)</f>
        <v>-</v>
      </c>
      <c r="U232" t="str">
        <f>INDEX(S2PQ_relational[],MATCH(PIs[[#This Row],[GUID]],S2PQ_relational[PIGUID],0),2)</f>
        <v>6MM7FzD3ajmIZ3fMUIQBQL</v>
      </c>
      <c r="V232" t="b">
        <v>0</v>
      </c>
      <c r="W232" t="b">
        <v>0</v>
      </c>
    </row>
    <row r="233" spans="1:23" hidden="1" x14ac:dyDescent="0.25">
      <c r="A233" t="s">
        <v>1284</v>
      </c>
      <c r="C233" t="s">
        <v>584</v>
      </c>
      <c r="D233" t="s">
        <v>585</v>
      </c>
      <c r="E233" t="s">
        <v>586</v>
      </c>
      <c r="F233" t="s">
        <v>587</v>
      </c>
      <c r="G233" t="s">
        <v>588</v>
      </c>
      <c r="H233" t="s">
        <v>57</v>
      </c>
      <c r="I233" t="str">
        <f>INDEX(Level[Level],MATCH(PIs[[#This Row],[L]],Level[GUID],0),1)</f>
        <v>Minor Must</v>
      </c>
      <c r="N233" t="s">
        <v>49</v>
      </c>
      <c r="O233" t="str">
        <f>INDEX(allsections[[S]:[Order]],MATCH(PIs[[#This Row],[SGUID]],allsections[SGUID],0),1)</f>
        <v>FV 32 GEWASBESCHERMINGSMIDDELEN</v>
      </c>
      <c r="P233" t="str">
        <f>INDEX(allsections[[S]:[Order]],MATCH(PIs[[#This Row],[SGUID]],allsections[SGUID],0),2)</f>
        <v>-</v>
      </c>
      <c r="Q233">
        <f>INDEX(allsections[[S]:[Order]],MATCH(PIs[[#This Row],[SGUID]],allsections[SGUID],0),3)</f>
        <v>32</v>
      </c>
      <c r="R233" t="s">
        <v>50</v>
      </c>
      <c r="S233" t="str">
        <f>INDEX(allsections[[S]:[Order]],MATCH(PIs[[#This Row],[SSGUID]],allsections[SGUID],0),1)</f>
        <v>FV 32.10 Mengen en verwerken</v>
      </c>
      <c r="T233" t="str">
        <f>INDEX(allsections[[S]:[Order]],MATCH(PIs[[#This Row],[SSGUID]],allsections[SGUID],0),2)</f>
        <v>-</v>
      </c>
      <c r="U233" t="str">
        <f>INDEX(S2PQ_relational[],MATCH(PIs[[#This Row],[GUID]],S2PQ_relational[PIGUID],0),2)</f>
        <v>6MM7FzD3ajmIZ3fMUIQBQL</v>
      </c>
      <c r="V233" t="b">
        <v>0</v>
      </c>
      <c r="W233" t="b">
        <v>0</v>
      </c>
    </row>
    <row r="234" spans="1:23" ht="409.5" x14ac:dyDescent="0.25">
      <c r="A234" t="s">
        <v>1285</v>
      </c>
      <c r="C234" t="s">
        <v>835</v>
      </c>
      <c r="D234" t="s">
        <v>836</v>
      </c>
      <c r="E234" t="s">
        <v>837</v>
      </c>
      <c r="F234" t="s">
        <v>838</v>
      </c>
      <c r="G234" s="57" t="s">
        <v>839</v>
      </c>
      <c r="H234" t="s">
        <v>66</v>
      </c>
      <c r="I234" t="str">
        <f>INDEX(Level[Level],MATCH(PIs[[#This Row],[L]],Level[GUID],0),1)</f>
        <v>Aanbeveling</v>
      </c>
      <c r="N234" t="s">
        <v>801</v>
      </c>
      <c r="O234" t="str">
        <f>INDEX(allsections[[S]:[Order]],MATCH(PIs[[#This Row],[SGUID]],allsections[SGUID],0),1)</f>
        <v>FV 21 LOCATIEBEHEER</v>
      </c>
      <c r="P234" t="str">
        <f>INDEX(allsections[[S]:[Order]],MATCH(PIs[[#This Row],[SGUID]],allsections[SGUID],0),2)</f>
        <v>-</v>
      </c>
      <c r="Q234">
        <f>INDEX(allsections[[S]:[Order]],MATCH(PIs[[#This Row],[SGUID]],allsections[SGUID],0),3)</f>
        <v>21</v>
      </c>
      <c r="R234" t="s">
        <v>119</v>
      </c>
      <c r="S234" t="str">
        <f>INDEX(allsections[[S]:[Order]],MATCH(PIs[[#This Row],[SSGUID]],allsections[SGUID],0),1)</f>
        <v>-</v>
      </c>
      <c r="T234" t="str">
        <f>INDEX(allsections[[S]:[Order]],MATCH(PIs[[#This Row],[SSGUID]],allsections[SGUID],0),2)</f>
        <v>-</v>
      </c>
      <c r="U234">
        <f>INDEX(S2PQ_relational[],MATCH(PIs[[#This Row],[GUID]],S2PQ_relational[PIGUID],0),2)</f>
        <v>0</v>
      </c>
      <c r="V234" t="b">
        <v>0</v>
      </c>
      <c r="W234" t="b">
        <v>0</v>
      </c>
    </row>
    <row r="235" spans="1:23" x14ac:dyDescent="0.25">
      <c r="A235" t="s">
        <v>1286</v>
      </c>
      <c r="C235" t="s">
        <v>790</v>
      </c>
      <c r="D235" t="s">
        <v>791</v>
      </c>
      <c r="E235" t="s">
        <v>792</v>
      </c>
      <c r="F235" t="s">
        <v>793</v>
      </c>
      <c r="G235" t="s">
        <v>794</v>
      </c>
      <c r="H235" t="s">
        <v>57</v>
      </c>
      <c r="I235" t="str">
        <f>INDEX(Level[Level],MATCH(PIs[[#This Row],[L]],Level[GUID],0),1)</f>
        <v>Minor Must</v>
      </c>
      <c r="N235" t="s">
        <v>788</v>
      </c>
      <c r="O235" t="str">
        <f>INDEX(allsections[[S]:[Order]],MATCH(PIs[[#This Row],[SGUID]],allsections[SGUID],0),1)</f>
        <v>FV 23 ENERGIE-EFFICIËNTIE</v>
      </c>
      <c r="P235" t="str">
        <f>INDEX(allsections[[S]:[Order]],MATCH(PIs[[#This Row],[SGUID]],allsections[SGUID],0),2)</f>
        <v>-</v>
      </c>
      <c r="Q235">
        <f>INDEX(allsections[[S]:[Order]],MATCH(PIs[[#This Row],[SGUID]],allsections[SGUID],0),3)</f>
        <v>23</v>
      </c>
      <c r="R235" t="s">
        <v>119</v>
      </c>
      <c r="S235" t="str">
        <f>INDEX(allsections[[S]:[Order]],MATCH(PIs[[#This Row],[SSGUID]],allsections[SGUID],0),1)</f>
        <v>-</v>
      </c>
      <c r="T235" t="str">
        <f>INDEX(allsections[[S]:[Order]],MATCH(PIs[[#This Row],[SSGUID]],allsections[SGUID],0),2)</f>
        <v>-</v>
      </c>
      <c r="U235">
        <f>INDEX(S2PQ_relational[],MATCH(PIs[[#This Row],[GUID]],S2PQ_relational[PIGUID],0),2)</f>
        <v>0</v>
      </c>
      <c r="V235" t="b">
        <v>0</v>
      </c>
      <c r="W235" t="b">
        <v>0</v>
      </c>
    </row>
    <row r="236" spans="1:23" ht="409.5" x14ac:dyDescent="0.25">
      <c r="A236" t="s">
        <v>1287</v>
      </c>
      <c r="C236" t="s">
        <v>823</v>
      </c>
      <c r="D236" t="s">
        <v>824</v>
      </c>
      <c r="E236" s="57" t="s">
        <v>825</v>
      </c>
      <c r="F236" t="s">
        <v>826</v>
      </c>
      <c r="G236" s="57" t="s">
        <v>827</v>
      </c>
      <c r="H236" t="s">
        <v>66</v>
      </c>
      <c r="I236" t="str">
        <f>INDEX(Level[Level],MATCH(PIs[[#This Row],[L]],Level[GUID],0),1)</f>
        <v>Aanbeveling</v>
      </c>
      <c r="N236" t="s">
        <v>332</v>
      </c>
      <c r="O236" t="str">
        <f>INDEX(allsections[[S]:[Order]],MATCH(PIs[[#This Row],[SGUID]],allsections[SGUID],0),1)</f>
        <v>FV 24 BROEIKASGASSEN EN KLIMAATVERANDERING</v>
      </c>
      <c r="P236" t="str">
        <f>INDEX(allsections[[S]:[Order]],MATCH(PIs[[#This Row],[SGUID]],allsections[SGUID],0),2)</f>
        <v>-</v>
      </c>
      <c r="Q236">
        <f>INDEX(allsections[[S]:[Order]],MATCH(PIs[[#This Row],[SGUID]],allsections[SGUID],0),3)</f>
        <v>24</v>
      </c>
      <c r="R236" t="s">
        <v>119</v>
      </c>
      <c r="S236" t="str">
        <f>INDEX(allsections[[S]:[Order]],MATCH(PIs[[#This Row],[SSGUID]],allsections[SGUID],0),1)</f>
        <v>-</v>
      </c>
      <c r="T236" t="str">
        <f>INDEX(allsections[[S]:[Order]],MATCH(PIs[[#This Row],[SSGUID]],allsections[SGUID],0),2)</f>
        <v>-</v>
      </c>
      <c r="U236">
        <f>INDEX(S2PQ_relational[],MATCH(PIs[[#This Row],[GUID]],S2PQ_relational[PIGUID],0),2)</f>
        <v>0</v>
      </c>
      <c r="V236" t="b">
        <v>0</v>
      </c>
      <c r="W236" t="b">
        <v>0</v>
      </c>
    </row>
    <row r="237" spans="1:23" ht="409.5" x14ac:dyDescent="0.25">
      <c r="A237" t="s">
        <v>1288</v>
      </c>
      <c r="C237" t="s">
        <v>872</v>
      </c>
      <c r="D237" t="s">
        <v>873</v>
      </c>
      <c r="E237" t="s">
        <v>874</v>
      </c>
      <c r="F237" t="s">
        <v>875</v>
      </c>
      <c r="G237" s="57" t="s">
        <v>876</v>
      </c>
      <c r="H237" t="s">
        <v>57</v>
      </c>
      <c r="I237" t="str">
        <f>INDEX(Level[Level],MATCH(PIs[[#This Row],[L]],Level[GUID],0),1)</f>
        <v>Minor Must</v>
      </c>
      <c r="N237" t="s">
        <v>788</v>
      </c>
      <c r="O237" t="str">
        <f>INDEX(allsections[[S]:[Order]],MATCH(PIs[[#This Row],[SGUID]],allsections[SGUID],0),1)</f>
        <v>FV 23 ENERGIE-EFFICIËNTIE</v>
      </c>
      <c r="P237" t="str">
        <f>INDEX(allsections[[S]:[Order]],MATCH(PIs[[#This Row],[SGUID]],allsections[SGUID],0),2)</f>
        <v>-</v>
      </c>
      <c r="Q237">
        <f>INDEX(allsections[[S]:[Order]],MATCH(PIs[[#This Row],[SGUID]],allsections[SGUID],0),3)</f>
        <v>23</v>
      </c>
      <c r="R237" t="s">
        <v>119</v>
      </c>
      <c r="S237" t="str">
        <f>INDEX(allsections[[S]:[Order]],MATCH(PIs[[#This Row],[SSGUID]],allsections[SGUID],0),1)</f>
        <v>-</v>
      </c>
      <c r="T237" t="str">
        <f>INDEX(allsections[[S]:[Order]],MATCH(PIs[[#This Row],[SSGUID]],allsections[SGUID],0),2)</f>
        <v>-</v>
      </c>
      <c r="U237">
        <f>INDEX(S2PQ_relational[],MATCH(PIs[[#This Row],[GUID]],S2PQ_relational[PIGUID],0),2)</f>
        <v>0</v>
      </c>
      <c r="V237" t="b">
        <v>0</v>
      </c>
      <c r="W237" t="b">
        <v>0</v>
      </c>
    </row>
    <row r="238" spans="1:23" ht="409.5" x14ac:dyDescent="0.25">
      <c r="A238" t="s">
        <v>1289</v>
      </c>
      <c r="C238" t="s">
        <v>811</v>
      </c>
      <c r="D238" t="s">
        <v>812</v>
      </c>
      <c r="E238" t="s">
        <v>813</v>
      </c>
      <c r="F238" t="s">
        <v>814</v>
      </c>
      <c r="G238" s="57" t="s">
        <v>815</v>
      </c>
      <c r="H238" t="s">
        <v>48</v>
      </c>
      <c r="I238" t="str">
        <f>INDEX(Level[Level],MATCH(PIs[[#This Row],[L]],Level[GUID],0),1)</f>
        <v>Major Must</v>
      </c>
      <c r="N238" t="s">
        <v>311</v>
      </c>
      <c r="O238" t="str">
        <f>INDEX(allsections[[S]:[Order]],MATCH(PIs[[#This Row],[SGUID]],allsections[SGUID],0),1)</f>
        <v>FV 22 BIODIVERSITEIT EN HABITATS</v>
      </c>
      <c r="P238" t="str">
        <f>INDEX(allsections[[S]:[Order]],MATCH(PIs[[#This Row],[SGUID]],allsections[SGUID],0),2)</f>
        <v>-</v>
      </c>
      <c r="Q238">
        <f>INDEX(allsections[[S]:[Order]],MATCH(PIs[[#This Row],[SGUID]],allsections[SGUID],0),3)</f>
        <v>22</v>
      </c>
      <c r="R238" t="s">
        <v>358</v>
      </c>
      <c r="S238" t="str">
        <f>INDEX(allsections[[S]:[Order]],MATCH(PIs[[#This Row],[SSGUID]],allsections[SGUID],0),1)</f>
        <v>FV 22.03 Natuurlijke ecosystemen en habitats worden niet omgezet in landbouwgebied</v>
      </c>
      <c r="T238" t="str">
        <f>INDEX(allsections[[S]:[Order]],MATCH(PIs[[#This Row],[SSGUID]],allsections[SGUID],0),2)</f>
        <v>-</v>
      </c>
      <c r="U238">
        <f>INDEX(S2PQ_relational[],MATCH(PIs[[#This Row],[GUID]],S2PQ_relational[PIGUID],0),2)</f>
        <v>0</v>
      </c>
      <c r="V238" t="b">
        <v>0</v>
      </c>
      <c r="W238" t="b">
        <v>0</v>
      </c>
    </row>
    <row r="239" spans="1:23" ht="409.5" x14ac:dyDescent="0.25">
      <c r="A239" t="s">
        <v>1290</v>
      </c>
      <c r="C239" t="s">
        <v>841</v>
      </c>
      <c r="D239" t="s">
        <v>842</v>
      </c>
      <c r="E239" t="s">
        <v>843</v>
      </c>
      <c r="F239" t="s">
        <v>844</v>
      </c>
      <c r="G239" s="57" t="s">
        <v>845</v>
      </c>
      <c r="H239" t="s">
        <v>48</v>
      </c>
      <c r="I239" t="str">
        <f>INDEX(Level[Level],MATCH(PIs[[#This Row],[L]],Level[GUID],0),1)</f>
        <v>Major Must</v>
      </c>
      <c r="N239" t="s">
        <v>788</v>
      </c>
      <c r="O239" t="str">
        <f>INDEX(allsections[[S]:[Order]],MATCH(PIs[[#This Row],[SGUID]],allsections[SGUID],0),1)</f>
        <v>FV 23 ENERGIE-EFFICIËNTIE</v>
      </c>
      <c r="P239" t="str">
        <f>INDEX(allsections[[S]:[Order]],MATCH(PIs[[#This Row],[SGUID]],allsections[SGUID],0),2)</f>
        <v>-</v>
      </c>
      <c r="Q239">
        <f>INDEX(allsections[[S]:[Order]],MATCH(PIs[[#This Row],[SGUID]],allsections[SGUID],0),3)</f>
        <v>23</v>
      </c>
      <c r="R239" t="s">
        <v>119</v>
      </c>
      <c r="S239" t="str">
        <f>INDEX(allsections[[S]:[Order]],MATCH(PIs[[#This Row],[SSGUID]],allsections[SGUID],0),1)</f>
        <v>-</v>
      </c>
      <c r="T239" t="str">
        <f>INDEX(allsections[[S]:[Order]],MATCH(PIs[[#This Row],[SSGUID]],allsections[SGUID],0),2)</f>
        <v>-</v>
      </c>
      <c r="U239">
        <f>INDEX(S2PQ_relational[],MATCH(PIs[[#This Row],[GUID]],S2PQ_relational[PIGUID],0),2)</f>
        <v>0</v>
      </c>
      <c r="V239" t="b">
        <v>0</v>
      </c>
      <c r="W239" t="b">
        <v>0</v>
      </c>
    </row>
    <row r="240" spans="1:23" ht="409.5" x14ac:dyDescent="0.25">
      <c r="A240" t="s">
        <v>1291</v>
      </c>
      <c r="C240" t="s">
        <v>783</v>
      </c>
      <c r="D240" t="s">
        <v>784</v>
      </c>
      <c r="E240" t="s">
        <v>785</v>
      </c>
      <c r="F240" t="s">
        <v>786</v>
      </c>
      <c r="G240" s="57" t="s">
        <v>787</v>
      </c>
      <c r="H240" t="s">
        <v>66</v>
      </c>
      <c r="I240" t="str">
        <f>INDEX(Level[Level],MATCH(PIs[[#This Row],[L]],Level[GUID],0),1)</f>
        <v>Aanbeveling</v>
      </c>
      <c r="N240" t="s">
        <v>788</v>
      </c>
      <c r="O240" t="str">
        <f>INDEX(allsections[[S]:[Order]],MATCH(PIs[[#This Row],[SGUID]],allsections[SGUID],0),1)</f>
        <v>FV 23 ENERGIE-EFFICIËNTIE</v>
      </c>
      <c r="P240" t="str">
        <f>INDEX(allsections[[S]:[Order]],MATCH(PIs[[#This Row],[SGUID]],allsections[SGUID],0),2)</f>
        <v>-</v>
      </c>
      <c r="Q240">
        <f>INDEX(allsections[[S]:[Order]],MATCH(PIs[[#This Row],[SGUID]],allsections[SGUID],0),3)</f>
        <v>23</v>
      </c>
      <c r="R240" t="s">
        <v>119</v>
      </c>
      <c r="S240" t="str">
        <f>INDEX(allsections[[S]:[Order]],MATCH(PIs[[#This Row],[SSGUID]],allsections[SGUID],0),1)</f>
        <v>-</v>
      </c>
      <c r="T240" t="str">
        <f>INDEX(allsections[[S]:[Order]],MATCH(PIs[[#This Row],[SSGUID]],allsections[SGUID],0),2)</f>
        <v>-</v>
      </c>
      <c r="U240">
        <f>INDEX(S2PQ_relational[],MATCH(PIs[[#This Row],[GUID]],S2PQ_relational[PIGUID],0),2)</f>
        <v>0</v>
      </c>
      <c r="V240" t="b">
        <v>0</v>
      </c>
      <c r="W240" t="b">
        <v>0</v>
      </c>
    </row>
    <row r="241" spans="1:23" ht="409.5" x14ac:dyDescent="0.25">
      <c r="A241" t="s">
        <v>1292</v>
      </c>
      <c r="C241" t="s">
        <v>878</v>
      </c>
      <c r="D241" t="s">
        <v>879</v>
      </c>
      <c r="E241" t="s">
        <v>880</v>
      </c>
      <c r="F241" t="s">
        <v>881</v>
      </c>
      <c r="G241" s="57" t="s">
        <v>882</v>
      </c>
      <c r="H241" t="s">
        <v>48</v>
      </c>
      <c r="I241" t="str">
        <f>INDEX(Level[Level],MATCH(PIs[[#This Row],[L]],Level[GUID],0),1)</f>
        <v>Major Must</v>
      </c>
      <c r="N241" t="s">
        <v>808</v>
      </c>
      <c r="O241" t="str">
        <f>INDEX(allsections[[S]:[Order]],MATCH(PIs[[#This Row],[SGUID]],allsections[SGUID],0),1)</f>
        <v>FV 20 GEZONDHEID, VEILIGHEID EN WELZIJN VAN MEDEWERKERS</v>
      </c>
      <c r="P241" t="str">
        <f>INDEX(allsections[[S]:[Order]],MATCH(PIs[[#This Row],[SGUID]],allsections[SGUID],0),2)</f>
        <v>-</v>
      </c>
      <c r="Q241">
        <f>INDEX(allsections[[S]:[Order]],MATCH(PIs[[#This Row],[SGUID]],allsections[SGUID],0),3)</f>
        <v>20</v>
      </c>
      <c r="R241" t="s">
        <v>809</v>
      </c>
      <c r="S241" t="str">
        <f>INDEX(allsections[[S]:[Order]],MATCH(PIs[[#This Row],[SSGUID]],allsections[SGUID],0),1)</f>
        <v>FV 20.04 Welzijn van medewerkers</v>
      </c>
      <c r="T241" t="str">
        <f>INDEX(allsections[[S]:[Order]],MATCH(PIs[[#This Row],[SSGUID]],allsections[SGUID],0),2)</f>
        <v>-</v>
      </c>
      <c r="U241">
        <f>INDEX(S2PQ_relational[],MATCH(PIs[[#This Row],[GUID]],S2PQ_relational[PIGUID],0),2)</f>
        <v>0</v>
      </c>
      <c r="V241" t="b">
        <v>0</v>
      </c>
      <c r="W241" t="b">
        <v>0</v>
      </c>
    </row>
    <row r="242" spans="1:23" x14ac:dyDescent="0.25">
      <c r="A242" t="s">
        <v>1293</v>
      </c>
      <c r="C242" t="s">
        <v>817</v>
      </c>
      <c r="D242" t="s">
        <v>818</v>
      </c>
      <c r="E242" t="s">
        <v>819</v>
      </c>
      <c r="F242" t="s">
        <v>820</v>
      </c>
      <c r="G242" t="s">
        <v>821</v>
      </c>
      <c r="H242" t="s">
        <v>48</v>
      </c>
      <c r="I242" t="str">
        <f>INDEX(Level[Level],MATCH(PIs[[#This Row],[L]],Level[GUID],0),1)</f>
        <v>Major Must</v>
      </c>
      <c r="N242" t="s">
        <v>808</v>
      </c>
      <c r="O242" t="str">
        <f>INDEX(allsections[[S]:[Order]],MATCH(PIs[[#This Row],[SGUID]],allsections[SGUID],0),1)</f>
        <v>FV 20 GEZONDHEID, VEILIGHEID EN WELZIJN VAN MEDEWERKERS</v>
      </c>
      <c r="P242" t="str">
        <f>INDEX(allsections[[S]:[Order]],MATCH(PIs[[#This Row],[SGUID]],allsections[SGUID],0),2)</f>
        <v>-</v>
      </c>
      <c r="Q242">
        <f>INDEX(allsections[[S]:[Order]],MATCH(PIs[[#This Row],[SGUID]],allsections[SGUID],0),3)</f>
        <v>20</v>
      </c>
      <c r="R242" t="s">
        <v>809</v>
      </c>
      <c r="S242" t="str">
        <f>INDEX(allsections[[S]:[Order]],MATCH(PIs[[#This Row],[SSGUID]],allsections[SGUID],0),1)</f>
        <v>FV 20.04 Welzijn van medewerkers</v>
      </c>
      <c r="T242" t="str">
        <f>INDEX(allsections[[S]:[Order]],MATCH(PIs[[#This Row],[SSGUID]],allsections[SGUID],0),2)</f>
        <v>-</v>
      </c>
      <c r="U242">
        <f>INDEX(S2PQ_relational[],MATCH(PIs[[#This Row],[GUID]],S2PQ_relational[PIGUID],0),2)</f>
        <v>0</v>
      </c>
      <c r="V242" t="b">
        <v>0</v>
      </c>
      <c r="W242" t="b">
        <v>0</v>
      </c>
    </row>
    <row r="243" spans="1:23" x14ac:dyDescent="0.25">
      <c r="A243" t="s">
        <v>1294</v>
      </c>
      <c r="C243" t="s">
        <v>847</v>
      </c>
      <c r="D243" t="s">
        <v>848</v>
      </c>
      <c r="E243" t="s">
        <v>849</v>
      </c>
      <c r="F243" t="s">
        <v>850</v>
      </c>
      <c r="G243" t="s">
        <v>851</v>
      </c>
      <c r="H243" t="s">
        <v>57</v>
      </c>
      <c r="I243" t="str">
        <f>INDEX(Level[Level],MATCH(PIs[[#This Row],[L]],Level[GUID],0),1)</f>
        <v>Minor Must</v>
      </c>
      <c r="N243" t="s">
        <v>808</v>
      </c>
      <c r="O243" t="str">
        <f>INDEX(allsections[[S]:[Order]],MATCH(PIs[[#This Row],[SGUID]],allsections[SGUID],0),1)</f>
        <v>FV 20 GEZONDHEID, VEILIGHEID EN WELZIJN VAN MEDEWERKERS</v>
      </c>
      <c r="P243" t="str">
        <f>INDEX(allsections[[S]:[Order]],MATCH(PIs[[#This Row],[SGUID]],allsections[SGUID],0),2)</f>
        <v>-</v>
      </c>
      <c r="Q243">
        <f>INDEX(allsections[[S]:[Order]],MATCH(PIs[[#This Row],[SGUID]],allsections[SGUID],0),3)</f>
        <v>20</v>
      </c>
      <c r="R243" t="s">
        <v>809</v>
      </c>
      <c r="S243" t="str">
        <f>INDEX(allsections[[S]:[Order]],MATCH(PIs[[#This Row],[SSGUID]],allsections[SGUID],0),1)</f>
        <v>FV 20.04 Welzijn van medewerkers</v>
      </c>
      <c r="T243" t="str">
        <f>INDEX(allsections[[S]:[Order]],MATCH(PIs[[#This Row],[SSGUID]],allsections[SGUID],0),2)</f>
        <v>-</v>
      </c>
      <c r="U243">
        <f>INDEX(S2PQ_relational[],MATCH(PIs[[#This Row],[GUID]],S2PQ_relational[PIGUID],0),2)</f>
        <v>0</v>
      </c>
      <c r="V243" t="b">
        <v>0</v>
      </c>
      <c r="W243" t="b">
        <v>0</v>
      </c>
    </row>
    <row r="244" spans="1:23" x14ac:dyDescent="0.25">
      <c r="A244" t="s">
        <v>1295</v>
      </c>
      <c r="C244" t="s">
        <v>1105</v>
      </c>
      <c r="D244" t="s">
        <v>1106</v>
      </c>
      <c r="E244" t="s">
        <v>1107</v>
      </c>
      <c r="F244" t="s">
        <v>1108</v>
      </c>
      <c r="G244" t="s">
        <v>1109</v>
      </c>
      <c r="H244" t="s">
        <v>57</v>
      </c>
      <c r="I244" t="str">
        <f>INDEX(Level[Level],MATCH(PIs[[#This Row],[L]],Level[GUID],0),1)</f>
        <v>Minor Must</v>
      </c>
      <c r="N244" t="s">
        <v>808</v>
      </c>
      <c r="O244" t="str">
        <f>INDEX(allsections[[S]:[Order]],MATCH(PIs[[#This Row],[SGUID]],allsections[SGUID],0),1)</f>
        <v>FV 20 GEZONDHEID, VEILIGHEID EN WELZIJN VAN MEDEWERKERS</v>
      </c>
      <c r="P244" t="str">
        <f>INDEX(allsections[[S]:[Order]],MATCH(PIs[[#This Row],[SGUID]],allsections[SGUID],0),2)</f>
        <v>-</v>
      </c>
      <c r="Q244">
        <f>INDEX(allsections[[S]:[Order]],MATCH(PIs[[#This Row],[SGUID]],allsections[SGUID],0),3)</f>
        <v>20</v>
      </c>
      <c r="R244" t="s">
        <v>889</v>
      </c>
      <c r="S244" t="str">
        <f>INDEX(allsections[[S]:[Order]],MATCH(PIs[[#This Row],[SSGUID]],allsections[SGUID],0),1)</f>
        <v>FV 20.03 Persoonlijke beschermingsmiddelen</v>
      </c>
      <c r="T244" t="str">
        <f>INDEX(allsections[[S]:[Order]],MATCH(PIs[[#This Row],[SSGUID]],allsections[SGUID],0),2)</f>
        <v>-</v>
      </c>
      <c r="U244">
        <f>INDEX(S2PQ_relational[],MATCH(PIs[[#This Row],[GUID]],S2PQ_relational[PIGUID],0),2)</f>
        <v>0</v>
      </c>
      <c r="V244" t="b">
        <v>0</v>
      </c>
      <c r="W244" t="b">
        <v>0</v>
      </c>
    </row>
    <row r="245" spans="1:23" x14ac:dyDescent="0.25">
      <c r="A245" t="s">
        <v>1296</v>
      </c>
      <c r="C245" t="s">
        <v>709</v>
      </c>
      <c r="D245" t="s">
        <v>710</v>
      </c>
      <c r="E245" t="s">
        <v>711</v>
      </c>
      <c r="F245" t="s">
        <v>712</v>
      </c>
      <c r="G245" t="s">
        <v>713</v>
      </c>
      <c r="H245" t="s">
        <v>57</v>
      </c>
      <c r="I245" t="str">
        <f>INDEX(Level[Level],MATCH(PIs[[#This Row],[L]],Level[GUID],0),1)</f>
        <v>Minor Must</v>
      </c>
      <c r="N245" t="s">
        <v>434</v>
      </c>
      <c r="O245" t="str">
        <f>INDEX(allsections[[S]:[Order]],MATCH(PIs[[#This Row],[SGUID]],allsections[SGUID],0),1)</f>
        <v>FV 25 AFVALBEHEER</v>
      </c>
      <c r="P245" t="str">
        <f>INDEX(allsections[[S]:[Order]],MATCH(PIs[[#This Row],[SGUID]],allsections[SGUID],0),2)</f>
        <v>-</v>
      </c>
      <c r="Q245">
        <f>INDEX(allsections[[S]:[Order]],MATCH(PIs[[#This Row],[SGUID]],allsections[SGUID],0),3)</f>
        <v>25</v>
      </c>
      <c r="R245" t="s">
        <v>119</v>
      </c>
      <c r="S245" t="str">
        <f>INDEX(allsections[[S]:[Order]],MATCH(PIs[[#This Row],[SSGUID]],allsections[SGUID],0),1)</f>
        <v>-</v>
      </c>
      <c r="T245" t="str">
        <f>INDEX(allsections[[S]:[Order]],MATCH(PIs[[#This Row],[SSGUID]],allsections[SGUID],0),2)</f>
        <v>-</v>
      </c>
      <c r="U245">
        <f>INDEX(S2PQ_relational[],MATCH(PIs[[#This Row],[GUID]],S2PQ_relational[PIGUID],0),2)</f>
        <v>0</v>
      </c>
      <c r="V245" t="b">
        <v>0</v>
      </c>
      <c r="W245" t="b">
        <v>0</v>
      </c>
    </row>
    <row r="246" spans="1:23" ht="409.5" x14ac:dyDescent="0.25">
      <c r="A246" t="s">
        <v>1297</v>
      </c>
      <c r="C246" t="s">
        <v>884</v>
      </c>
      <c r="D246" t="s">
        <v>885</v>
      </c>
      <c r="E246" t="s">
        <v>886</v>
      </c>
      <c r="F246" t="s">
        <v>887</v>
      </c>
      <c r="G246" s="57" t="s">
        <v>888</v>
      </c>
      <c r="H246" t="s">
        <v>57</v>
      </c>
      <c r="I246" t="str">
        <f>INDEX(Level[Level],MATCH(PIs[[#This Row],[L]],Level[GUID],0),1)</f>
        <v>Minor Must</v>
      </c>
      <c r="N246" t="s">
        <v>808</v>
      </c>
      <c r="O246" t="str">
        <f>INDEX(allsections[[S]:[Order]],MATCH(PIs[[#This Row],[SGUID]],allsections[SGUID],0),1)</f>
        <v>FV 20 GEZONDHEID, VEILIGHEID EN WELZIJN VAN MEDEWERKERS</v>
      </c>
      <c r="P246" t="str">
        <f>INDEX(allsections[[S]:[Order]],MATCH(PIs[[#This Row],[SGUID]],allsections[SGUID],0),2)</f>
        <v>-</v>
      </c>
      <c r="Q246">
        <f>INDEX(allsections[[S]:[Order]],MATCH(PIs[[#This Row],[SGUID]],allsections[SGUID],0),3)</f>
        <v>20</v>
      </c>
      <c r="R246" t="s">
        <v>889</v>
      </c>
      <c r="S246" t="str">
        <f>INDEX(allsections[[S]:[Order]],MATCH(PIs[[#This Row],[SSGUID]],allsections[SGUID],0),1)</f>
        <v>FV 20.03 Persoonlijke beschermingsmiddelen</v>
      </c>
      <c r="T246" t="str">
        <f>INDEX(allsections[[S]:[Order]],MATCH(PIs[[#This Row],[SSGUID]],allsections[SGUID],0),2)</f>
        <v>-</v>
      </c>
      <c r="U246">
        <f>INDEX(S2PQ_relational[],MATCH(PIs[[#This Row],[GUID]],S2PQ_relational[PIGUID],0),2)</f>
        <v>0</v>
      </c>
      <c r="V246" t="b">
        <v>0</v>
      </c>
      <c r="W246" t="b">
        <v>0</v>
      </c>
    </row>
    <row r="247" spans="1:23" x14ac:dyDescent="0.25">
      <c r="A247" t="s">
        <v>1298</v>
      </c>
      <c r="C247" t="s">
        <v>903</v>
      </c>
      <c r="D247" t="s">
        <v>904</v>
      </c>
      <c r="E247" t="s">
        <v>905</v>
      </c>
      <c r="F247" t="s">
        <v>906</v>
      </c>
      <c r="G247" t="s">
        <v>907</v>
      </c>
      <c r="H247" t="s">
        <v>48</v>
      </c>
      <c r="I247" t="str">
        <f>INDEX(Level[Level],MATCH(PIs[[#This Row],[L]],Level[GUID],0),1)</f>
        <v>Major Must</v>
      </c>
      <c r="N247" t="s">
        <v>808</v>
      </c>
      <c r="O247" t="str">
        <f>INDEX(allsections[[S]:[Order]],MATCH(PIs[[#This Row],[SGUID]],allsections[SGUID],0),1)</f>
        <v>FV 20 GEZONDHEID, VEILIGHEID EN WELZIJN VAN MEDEWERKERS</v>
      </c>
      <c r="P247" t="str">
        <f>INDEX(allsections[[S]:[Order]],MATCH(PIs[[#This Row],[SGUID]],allsections[SGUID],0),2)</f>
        <v>-</v>
      </c>
      <c r="Q247">
        <f>INDEX(allsections[[S]:[Order]],MATCH(PIs[[#This Row],[SGUID]],allsections[SGUID],0),3)</f>
        <v>20</v>
      </c>
      <c r="R247" t="s">
        <v>889</v>
      </c>
      <c r="S247" t="str">
        <f>INDEX(allsections[[S]:[Order]],MATCH(PIs[[#This Row],[SSGUID]],allsections[SGUID],0),1)</f>
        <v>FV 20.03 Persoonlijke beschermingsmiddelen</v>
      </c>
      <c r="T247" t="str">
        <f>INDEX(allsections[[S]:[Order]],MATCH(PIs[[#This Row],[SSGUID]],allsections[SGUID],0),2)</f>
        <v>-</v>
      </c>
      <c r="U247">
        <f>INDEX(S2PQ_relational[],MATCH(PIs[[#This Row],[GUID]],S2PQ_relational[PIGUID],0),2)</f>
        <v>0</v>
      </c>
      <c r="V247" t="b">
        <v>0</v>
      </c>
      <c r="W247" t="b">
        <v>0</v>
      </c>
    </row>
    <row r="248" spans="1:23" ht="409.5" x14ac:dyDescent="0.25">
      <c r="A248" t="s">
        <v>1299</v>
      </c>
      <c r="C248" t="s">
        <v>897</v>
      </c>
      <c r="D248" t="s">
        <v>898</v>
      </c>
      <c r="E248" t="s">
        <v>899</v>
      </c>
      <c r="F248" t="s">
        <v>900</v>
      </c>
      <c r="G248" s="57" t="s">
        <v>901</v>
      </c>
      <c r="H248" t="s">
        <v>48</v>
      </c>
      <c r="I248" t="str">
        <f>INDEX(Level[Level],MATCH(PIs[[#This Row],[L]],Level[GUID],0),1)</f>
        <v>Major Must</v>
      </c>
      <c r="N248" t="s">
        <v>808</v>
      </c>
      <c r="O248" t="str">
        <f>INDEX(allsections[[S]:[Order]],MATCH(PIs[[#This Row],[SGUID]],allsections[SGUID],0),1)</f>
        <v>FV 20 GEZONDHEID, VEILIGHEID EN WELZIJN VAN MEDEWERKERS</v>
      </c>
      <c r="P248" t="str">
        <f>INDEX(allsections[[S]:[Order]],MATCH(PIs[[#This Row],[SGUID]],allsections[SGUID],0),2)</f>
        <v>-</v>
      </c>
      <c r="Q248">
        <f>INDEX(allsections[[S]:[Order]],MATCH(PIs[[#This Row],[SGUID]],allsections[SGUID],0),3)</f>
        <v>20</v>
      </c>
      <c r="R248" t="s">
        <v>889</v>
      </c>
      <c r="S248" t="str">
        <f>INDEX(allsections[[S]:[Order]],MATCH(PIs[[#This Row],[SSGUID]],allsections[SGUID],0),1)</f>
        <v>FV 20.03 Persoonlijke beschermingsmiddelen</v>
      </c>
      <c r="T248" t="str">
        <f>INDEX(allsections[[S]:[Order]],MATCH(PIs[[#This Row],[SSGUID]],allsections[SGUID],0),2)</f>
        <v>-</v>
      </c>
      <c r="U248">
        <f>INDEX(S2PQ_relational[],MATCH(PIs[[#This Row],[GUID]],S2PQ_relational[PIGUID],0),2)</f>
        <v>0</v>
      </c>
      <c r="V248" t="b">
        <v>0</v>
      </c>
      <c r="W248" t="b">
        <v>0</v>
      </c>
    </row>
    <row r="249" spans="1:23" x14ac:dyDescent="0.25">
      <c r="A249" t="s">
        <v>1300</v>
      </c>
      <c r="C249" t="s">
        <v>989</v>
      </c>
      <c r="D249" t="s">
        <v>990</v>
      </c>
      <c r="E249" t="s">
        <v>991</v>
      </c>
      <c r="F249" t="s">
        <v>992</v>
      </c>
      <c r="G249" t="s">
        <v>993</v>
      </c>
      <c r="H249" t="s">
        <v>57</v>
      </c>
      <c r="I249" t="str">
        <f>INDEX(Level[Level],MATCH(PIs[[#This Row],[L]],Level[GUID],0),1)</f>
        <v>Minor Must</v>
      </c>
      <c r="N249" t="s">
        <v>808</v>
      </c>
      <c r="O249" t="str">
        <f>INDEX(allsections[[S]:[Order]],MATCH(PIs[[#This Row],[SGUID]],allsections[SGUID],0),1)</f>
        <v>FV 20 GEZONDHEID, VEILIGHEID EN WELZIJN VAN MEDEWERKERS</v>
      </c>
      <c r="P249" t="str">
        <f>INDEX(allsections[[S]:[Order]],MATCH(PIs[[#This Row],[SGUID]],allsections[SGUID],0),2)</f>
        <v>-</v>
      </c>
      <c r="Q249">
        <f>INDEX(allsections[[S]:[Order]],MATCH(PIs[[#This Row],[SGUID]],allsections[SGUID],0),3)</f>
        <v>20</v>
      </c>
      <c r="R249" t="s">
        <v>864</v>
      </c>
      <c r="S249" t="str">
        <f>INDEX(allsections[[S]:[Order]],MATCH(PIs[[#This Row],[SSGUID]],allsections[SGUID],0),1)</f>
        <v>FV 20.02 Gevaren en eerstehulpverlening</v>
      </c>
      <c r="T249" t="str">
        <f>INDEX(allsections[[S]:[Order]],MATCH(PIs[[#This Row],[SSGUID]],allsections[SGUID],0),2)</f>
        <v>-</v>
      </c>
      <c r="U249">
        <f>INDEX(S2PQ_relational[],MATCH(PIs[[#This Row],[GUID]],S2PQ_relational[PIGUID],0),2)</f>
        <v>0</v>
      </c>
      <c r="V249" t="b">
        <v>0</v>
      </c>
      <c r="W249" t="b">
        <v>0</v>
      </c>
    </row>
    <row r="250" spans="1:23" ht="409.5" x14ac:dyDescent="0.25">
      <c r="A250" t="s">
        <v>1301</v>
      </c>
      <c r="C250" t="s">
        <v>1080</v>
      </c>
      <c r="D250" t="s">
        <v>1081</v>
      </c>
      <c r="E250" t="s">
        <v>1082</v>
      </c>
      <c r="F250" t="s">
        <v>1083</v>
      </c>
      <c r="G250" s="57" t="s">
        <v>1084</v>
      </c>
      <c r="H250" t="s">
        <v>48</v>
      </c>
      <c r="I250" t="str">
        <f>INDEX(Level[Level],MATCH(PIs[[#This Row],[L]],Level[GUID],0),1)</f>
        <v>Major Must</v>
      </c>
      <c r="N250" t="s">
        <v>914</v>
      </c>
      <c r="O250" t="str">
        <f>INDEX(allsections[[S]:[Order]],MATCH(PIs[[#This Row],[SGUID]],allsections[SGUID],0),1)</f>
        <v>FV 03 PERSONEELSMANAGEMENT EN TRAINING</v>
      </c>
      <c r="P250" t="str">
        <f>INDEX(allsections[[S]:[Order]],MATCH(PIs[[#This Row],[SGUID]],allsections[SGUID],0),2)</f>
        <v>-</v>
      </c>
      <c r="Q250">
        <f>INDEX(allsections[[S]:[Order]],MATCH(PIs[[#This Row],[SGUID]],allsections[SGUID],0),3)</f>
        <v>3</v>
      </c>
      <c r="R250" t="s">
        <v>119</v>
      </c>
      <c r="S250" t="str">
        <f>INDEX(allsections[[S]:[Order]],MATCH(PIs[[#This Row],[SSGUID]],allsections[SGUID],0),1)</f>
        <v>-</v>
      </c>
      <c r="T250" t="str">
        <f>INDEX(allsections[[S]:[Order]],MATCH(PIs[[#This Row],[SSGUID]],allsections[SGUID],0),2)</f>
        <v>-</v>
      </c>
      <c r="U250">
        <f>INDEX(S2PQ_relational[],MATCH(PIs[[#This Row],[GUID]],S2PQ_relational[PIGUID],0),2)</f>
        <v>0</v>
      </c>
      <c r="V250" t="b">
        <v>0</v>
      </c>
      <c r="W250" t="b">
        <v>0</v>
      </c>
    </row>
    <row r="251" spans="1:23" x14ac:dyDescent="0.25">
      <c r="A251" t="s">
        <v>1302</v>
      </c>
      <c r="C251" t="s">
        <v>859</v>
      </c>
      <c r="D251" t="s">
        <v>860</v>
      </c>
      <c r="E251" t="s">
        <v>861</v>
      </c>
      <c r="F251" t="s">
        <v>862</v>
      </c>
      <c r="G251" t="s">
        <v>863</v>
      </c>
      <c r="H251" t="s">
        <v>57</v>
      </c>
      <c r="I251" t="str">
        <f>INDEX(Level[Level],MATCH(PIs[[#This Row],[L]],Level[GUID],0),1)</f>
        <v>Minor Must</v>
      </c>
      <c r="N251" t="s">
        <v>808</v>
      </c>
      <c r="O251" t="str">
        <f>INDEX(allsections[[S]:[Order]],MATCH(PIs[[#This Row],[SGUID]],allsections[SGUID],0),1)</f>
        <v>FV 20 GEZONDHEID, VEILIGHEID EN WELZIJN VAN MEDEWERKERS</v>
      </c>
      <c r="P251" t="str">
        <f>INDEX(allsections[[S]:[Order]],MATCH(PIs[[#This Row],[SGUID]],allsections[SGUID],0),2)</f>
        <v>-</v>
      </c>
      <c r="Q251">
        <f>INDEX(allsections[[S]:[Order]],MATCH(PIs[[#This Row],[SGUID]],allsections[SGUID],0),3)</f>
        <v>20</v>
      </c>
      <c r="R251" t="s">
        <v>864</v>
      </c>
      <c r="S251" t="str">
        <f>INDEX(allsections[[S]:[Order]],MATCH(PIs[[#This Row],[SSGUID]],allsections[SGUID],0),1)</f>
        <v>FV 20.02 Gevaren en eerstehulpverlening</v>
      </c>
      <c r="T251" t="str">
        <f>INDEX(allsections[[S]:[Order]],MATCH(PIs[[#This Row],[SSGUID]],allsections[SGUID],0),2)</f>
        <v>-</v>
      </c>
      <c r="U251">
        <f>INDEX(S2PQ_relational[],MATCH(PIs[[#This Row],[GUID]],S2PQ_relational[PIGUID],0),2)</f>
        <v>0</v>
      </c>
      <c r="V251" t="b">
        <v>0</v>
      </c>
      <c r="W251" t="b">
        <v>0</v>
      </c>
    </row>
    <row r="252" spans="1:23" x14ac:dyDescent="0.25">
      <c r="A252" t="s">
        <v>1303</v>
      </c>
      <c r="C252" t="s">
        <v>891</v>
      </c>
      <c r="D252" t="s">
        <v>892</v>
      </c>
      <c r="E252" t="s">
        <v>893</v>
      </c>
      <c r="F252" t="s">
        <v>894</v>
      </c>
      <c r="G252" t="s">
        <v>895</v>
      </c>
      <c r="H252" t="s">
        <v>57</v>
      </c>
      <c r="I252" t="str">
        <f>INDEX(Level[Level],MATCH(PIs[[#This Row],[L]],Level[GUID],0),1)</f>
        <v>Minor Must</v>
      </c>
      <c r="N252" t="s">
        <v>808</v>
      </c>
      <c r="O252" t="str">
        <f>INDEX(allsections[[S]:[Order]],MATCH(PIs[[#This Row],[SGUID]],allsections[SGUID],0),1)</f>
        <v>FV 20 GEZONDHEID, VEILIGHEID EN WELZIJN VAN MEDEWERKERS</v>
      </c>
      <c r="P252" t="str">
        <f>INDEX(allsections[[S]:[Order]],MATCH(PIs[[#This Row],[SGUID]],allsections[SGUID],0),2)</f>
        <v>-</v>
      </c>
      <c r="Q252">
        <f>INDEX(allsections[[S]:[Order]],MATCH(PIs[[#This Row],[SGUID]],allsections[SGUID],0),3)</f>
        <v>20</v>
      </c>
      <c r="R252" t="s">
        <v>864</v>
      </c>
      <c r="S252" t="str">
        <f>INDEX(allsections[[S]:[Order]],MATCH(PIs[[#This Row],[SSGUID]],allsections[SGUID],0),1)</f>
        <v>FV 20.02 Gevaren en eerstehulpverlening</v>
      </c>
      <c r="T252" t="str">
        <f>INDEX(allsections[[S]:[Order]],MATCH(PIs[[#This Row],[SSGUID]],allsections[SGUID],0),2)</f>
        <v>-</v>
      </c>
      <c r="U252">
        <f>INDEX(S2PQ_relational[],MATCH(PIs[[#This Row],[GUID]],S2PQ_relational[PIGUID],0),2)</f>
        <v>0</v>
      </c>
      <c r="V252" t="b">
        <v>0</v>
      </c>
      <c r="W252" t="b">
        <v>0</v>
      </c>
    </row>
    <row r="253" spans="1:23" ht="409.5" x14ac:dyDescent="0.25">
      <c r="A253" t="s">
        <v>1304</v>
      </c>
      <c r="C253" t="s">
        <v>943</v>
      </c>
      <c r="D253" t="s">
        <v>944</v>
      </c>
      <c r="E253" t="s">
        <v>945</v>
      </c>
      <c r="F253" t="s">
        <v>946</v>
      </c>
      <c r="G253" s="57" t="s">
        <v>947</v>
      </c>
      <c r="H253" t="s">
        <v>48</v>
      </c>
      <c r="I253" t="str">
        <f>INDEX(Level[Level],MATCH(PIs[[#This Row],[L]],Level[GUID],0),1)</f>
        <v>Major Must</v>
      </c>
      <c r="N253" t="s">
        <v>948</v>
      </c>
      <c r="O253" t="str">
        <f>INDEX(allsections[[S]:[Order]],MATCH(PIs[[#This Row],[SGUID]],allsections[SGUID],0),1)</f>
        <v>FV 02 PLAN VOOR VOORTDURENDE VERBETERING</v>
      </c>
      <c r="P253" t="str">
        <f>INDEX(allsections[[S]:[Order]],MATCH(PIs[[#This Row],[SGUID]],allsections[SGUID],0),2)</f>
        <v>-</v>
      </c>
      <c r="Q253">
        <f>INDEX(allsections[[S]:[Order]],MATCH(PIs[[#This Row],[SGUID]],allsections[SGUID],0),3)</f>
        <v>2</v>
      </c>
      <c r="R253" t="s">
        <v>119</v>
      </c>
      <c r="S253" t="str">
        <f>INDEX(allsections[[S]:[Order]],MATCH(PIs[[#This Row],[SSGUID]],allsections[SGUID],0),1)</f>
        <v>-</v>
      </c>
      <c r="T253" t="str">
        <f>INDEX(allsections[[S]:[Order]],MATCH(PIs[[#This Row],[SSGUID]],allsections[SGUID],0),2)</f>
        <v>-</v>
      </c>
      <c r="U253">
        <f>INDEX(S2PQ_relational[],MATCH(PIs[[#This Row],[GUID]],S2PQ_relational[PIGUID],0),2)</f>
        <v>0</v>
      </c>
      <c r="V253" t="b">
        <v>0</v>
      </c>
      <c r="W253" t="b">
        <v>0</v>
      </c>
    </row>
    <row r="254" spans="1:23" ht="409.5" x14ac:dyDescent="0.25">
      <c r="A254" t="s">
        <v>1305</v>
      </c>
      <c r="C254" t="s">
        <v>1192</v>
      </c>
      <c r="D254" t="s">
        <v>1193</v>
      </c>
      <c r="E254" t="s">
        <v>1194</v>
      </c>
      <c r="F254" t="s">
        <v>1195</v>
      </c>
      <c r="G254" s="57" t="s">
        <v>1196</v>
      </c>
      <c r="H254" t="s">
        <v>57</v>
      </c>
      <c r="I254" t="str">
        <f>INDEX(Level[Level],MATCH(PIs[[#This Row],[L]],Level[GUID],0),1)</f>
        <v>Minor Must</v>
      </c>
      <c r="N254" t="s">
        <v>1116</v>
      </c>
      <c r="O254" t="str">
        <f>INDEX(allsections[[S]:[Order]],MATCH(PIs[[#This Row],[SGUID]],allsections[SGUID],0),1)</f>
        <v>FV 05 SPECIFICATIES, LEVERANCIERS EN VOORRAADBEHEER</v>
      </c>
      <c r="P254" t="str">
        <f>INDEX(allsections[[S]:[Order]],MATCH(PIs[[#This Row],[SGUID]],allsections[SGUID],0),2)</f>
        <v>-</v>
      </c>
      <c r="Q254">
        <f>INDEX(allsections[[S]:[Order]],MATCH(PIs[[#This Row],[SGUID]],allsections[SGUID],0),3)</f>
        <v>5</v>
      </c>
      <c r="R254" t="s">
        <v>119</v>
      </c>
      <c r="S254" t="str">
        <f>INDEX(allsections[[S]:[Order]],MATCH(PIs[[#This Row],[SSGUID]],allsections[SGUID],0),1)</f>
        <v>-</v>
      </c>
      <c r="T254" t="str">
        <f>INDEX(allsections[[S]:[Order]],MATCH(PIs[[#This Row],[SSGUID]],allsections[SGUID],0),2)</f>
        <v>-</v>
      </c>
      <c r="U254">
        <f>INDEX(S2PQ_relational[],MATCH(PIs[[#This Row],[GUID]],S2PQ_relational[PIGUID],0),2)</f>
        <v>0</v>
      </c>
      <c r="V254" t="b">
        <v>0</v>
      </c>
      <c r="W254" t="b">
        <v>0</v>
      </c>
    </row>
    <row r="255" spans="1:23" ht="409.5" x14ac:dyDescent="0.25">
      <c r="A255" t="s">
        <v>1306</v>
      </c>
      <c r="C255" t="s">
        <v>1002</v>
      </c>
      <c r="D255" t="s">
        <v>1003</v>
      </c>
      <c r="E255" t="s">
        <v>1004</v>
      </c>
      <c r="F255" t="s">
        <v>1005</v>
      </c>
      <c r="G255" s="57" t="s">
        <v>1006</v>
      </c>
      <c r="H255" t="s">
        <v>57</v>
      </c>
      <c r="I255" t="str">
        <f>INDEX(Level[Level],MATCH(PIs[[#This Row],[L]],Level[GUID],0),1)</f>
        <v>Minor Must</v>
      </c>
      <c r="N255" t="s">
        <v>948</v>
      </c>
      <c r="O255" t="str">
        <f>INDEX(allsections[[S]:[Order]],MATCH(PIs[[#This Row],[SGUID]],allsections[SGUID],0),1)</f>
        <v>FV 02 PLAN VOOR VOORTDURENDE VERBETERING</v>
      </c>
      <c r="P255" t="str">
        <f>INDEX(allsections[[S]:[Order]],MATCH(PIs[[#This Row],[SGUID]],allsections[SGUID],0),2)</f>
        <v>-</v>
      </c>
      <c r="Q255">
        <f>INDEX(allsections[[S]:[Order]],MATCH(PIs[[#This Row],[SGUID]],allsections[SGUID],0),3)</f>
        <v>2</v>
      </c>
      <c r="R255" t="s">
        <v>119</v>
      </c>
      <c r="S255" t="str">
        <f>INDEX(allsections[[S]:[Order]],MATCH(PIs[[#This Row],[SSGUID]],allsections[SGUID],0),1)</f>
        <v>-</v>
      </c>
      <c r="T255" t="str">
        <f>INDEX(allsections[[S]:[Order]],MATCH(PIs[[#This Row],[SSGUID]],allsections[SGUID],0),2)</f>
        <v>-</v>
      </c>
      <c r="U255">
        <f>INDEX(S2PQ_relational[],MATCH(PIs[[#This Row],[GUID]],S2PQ_relational[PIGUID],0),2)</f>
        <v>0</v>
      </c>
      <c r="V255" t="b">
        <v>0</v>
      </c>
      <c r="W255" t="b">
        <v>0</v>
      </c>
    </row>
    <row r="256" spans="1:23" ht="409.5" x14ac:dyDescent="0.25">
      <c r="A256" t="s">
        <v>1307</v>
      </c>
      <c r="C256" t="s">
        <v>1111</v>
      </c>
      <c r="D256" t="s">
        <v>1112</v>
      </c>
      <c r="E256" t="s">
        <v>1113</v>
      </c>
      <c r="F256" t="s">
        <v>1114</v>
      </c>
      <c r="G256" s="57" t="s">
        <v>1115</v>
      </c>
      <c r="H256" t="s">
        <v>57</v>
      </c>
      <c r="I256" t="str">
        <f>INDEX(Level[Level],MATCH(PIs[[#This Row],[L]],Level[GUID],0),1)</f>
        <v>Minor Must</v>
      </c>
      <c r="N256" t="s">
        <v>1116</v>
      </c>
      <c r="O256" t="str">
        <f>INDEX(allsections[[S]:[Order]],MATCH(PIs[[#This Row],[SGUID]],allsections[SGUID],0),1)</f>
        <v>FV 05 SPECIFICATIES, LEVERANCIERS EN VOORRAADBEHEER</v>
      </c>
      <c r="P256" t="str">
        <f>INDEX(allsections[[S]:[Order]],MATCH(PIs[[#This Row],[SGUID]],allsections[SGUID],0),2)</f>
        <v>-</v>
      </c>
      <c r="Q256">
        <f>INDEX(allsections[[S]:[Order]],MATCH(PIs[[#This Row],[SGUID]],allsections[SGUID],0),3)</f>
        <v>5</v>
      </c>
      <c r="R256" t="s">
        <v>119</v>
      </c>
      <c r="S256" t="str">
        <f>INDEX(allsections[[S]:[Order]],MATCH(PIs[[#This Row],[SSGUID]],allsections[SGUID],0),1)</f>
        <v>-</v>
      </c>
      <c r="T256" t="str">
        <f>INDEX(allsections[[S]:[Order]],MATCH(PIs[[#This Row],[SSGUID]],allsections[SGUID],0),2)</f>
        <v>-</v>
      </c>
      <c r="U256">
        <f>INDEX(S2PQ_relational[],MATCH(PIs[[#This Row],[GUID]],S2PQ_relational[PIGUID],0),2)</f>
        <v>0</v>
      </c>
      <c r="V256" t="b">
        <v>0</v>
      </c>
      <c r="W256" t="b">
        <v>0</v>
      </c>
    </row>
    <row r="257" spans="1:23" ht="409.5" x14ac:dyDescent="0.25">
      <c r="A257" t="s">
        <v>1308</v>
      </c>
      <c r="C257" t="s">
        <v>923</v>
      </c>
      <c r="D257" t="s">
        <v>924</v>
      </c>
      <c r="E257" t="s">
        <v>925</v>
      </c>
      <c r="F257" t="s">
        <v>926</v>
      </c>
      <c r="G257" s="57" t="s">
        <v>927</v>
      </c>
      <c r="H257" t="s">
        <v>57</v>
      </c>
      <c r="I257" t="str">
        <f>INDEX(Level[Level],MATCH(PIs[[#This Row],[L]],Level[GUID],0),1)</f>
        <v>Minor Must</v>
      </c>
      <c r="N257" t="s">
        <v>928</v>
      </c>
      <c r="O257" t="str">
        <f>INDEX(allsections[[S]:[Order]],MATCH(PIs[[#This Row],[SGUID]],allsections[SGUID],0),1)</f>
        <v>FV 15 FOOD DEFENSE</v>
      </c>
      <c r="P257" t="str">
        <f>INDEX(allsections[[S]:[Order]],MATCH(PIs[[#This Row],[SGUID]],allsections[SGUID],0),2)</f>
        <v>-</v>
      </c>
      <c r="Q257">
        <f>INDEX(allsections[[S]:[Order]],MATCH(PIs[[#This Row],[SGUID]],allsections[SGUID],0),3)</f>
        <v>15</v>
      </c>
      <c r="R257" t="s">
        <v>119</v>
      </c>
      <c r="S257" t="str">
        <f>INDEX(allsections[[S]:[Order]],MATCH(PIs[[#This Row],[SSGUID]],allsections[SGUID],0),1)</f>
        <v>-</v>
      </c>
      <c r="T257" t="str">
        <f>INDEX(allsections[[S]:[Order]],MATCH(PIs[[#This Row],[SSGUID]],allsections[SGUID],0),2)</f>
        <v>-</v>
      </c>
      <c r="U257">
        <f>INDEX(S2PQ_relational[],MATCH(PIs[[#This Row],[GUID]],S2PQ_relational[PIGUID],0),2)</f>
        <v>0</v>
      </c>
      <c r="V257" t="b">
        <v>0</v>
      </c>
      <c r="W257" t="b">
        <v>0</v>
      </c>
    </row>
    <row r="258" spans="1:23" ht="409.5" x14ac:dyDescent="0.25">
      <c r="A258" t="s">
        <v>1309</v>
      </c>
      <c r="C258" t="s">
        <v>936</v>
      </c>
      <c r="D258" t="s">
        <v>937</v>
      </c>
      <c r="E258" t="s">
        <v>938</v>
      </c>
      <c r="F258" t="s">
        <v>939</v>
      </c>
      <c r="G258" s="57" t="s">
        <v>940</v>
      </c>
      <c r="H258" t="s">
        <v>48</v>
      </c>
      <c r="I258" t="str">
        <f>INDEX(Level[Level],MATCH(PIs[[#This Row],[L]],Level[GUID],0),1)</f>
        <v>Major Must</v>
      </c>
      <c r="N258" t="s">
        <v>941</v>
      </c>
      <c r="O258" t="str">
        <f>INDEX(allsections[[S]:[Order]],MATCH(PIs[[#This Row],[SGUID]],allsections[SGUID],0),1)</f>
        <v>FV 14 VERKLARING VOEDSELVEILIGHEIDSBELEID</v>
      </c>
      <c r="P258" t="str">
        <f>INDEX(allsections[[S]:[Order]],MATCH(PIs[[#This Row],[SGUID]],allsections[SGUID],0),2)</f>
        <v>-</v>
      </c>
      <c r="Q258">
        <f>INDEX(allsections[[S]:[Order]],MATCH(PIs[[#This Row],[SGUID]],allsections[SGUID],0),3)</f>
        <v>14</v>
      </c>
      <c r="R258" t="s">
        <v>119</v>
      </c>
      <c r="S258" t="str">
        <f>INDEX(allsections[[S]:[Order]],MATCH(PIs[[#This Row],[SSGUID]],allsections[SGUID],0),1)</f>
        <v>-</v>
      </c>
      <c r="T258" t="str">
        <f>INDEX(allsections[[S]:[Order]],MATCH(PIs[[#This Row],[SSGUID]],allsections[SGUID],0),2)</f>
        <v>-</v>
      </c>
      <c r="U258">
        <f>INDEX(S2PQ_relational[],MATCH(PIs[[#This Row],[GUID]],S2PQ_relational[PIGUID],0),2)</f>
        <v>0</v>
      </c>
      <c r="V258" t="b">
        <v>0</v>
      </c>
      <c r="W258" t="b">
        <v>0</v>
      </c>
    </row>
    <row r="259" spans="1:23" ht="409.5" x14ac:dyDescent="0.25">
      <c r="A259" t="s">
        <v>1310</v>
      </c>
      <c r="C259" t="s">
        <v>1130</v>
      </c>
      <c r="D259" t="s">
        <v>1131</v>
      </c>
      <c r="E259" t="s">
        <v>1132</v>
      </c>
      <c r="F259" t="s">
        <v>1133</v>
      </c>
      <c r="G259" s="57" t="s">
        <v>1134</v>
      </c>
      <c r="H259" t="s">
        <v>48</v>
      </c>
      <c r="I259" t="str">
        <f>INDEX(Level[Level],MATCH(PIs[[#This Row],[L]],Level[GUID],0),1)</f>
        <v>Major Must</v>
      </c>
      <c r="N259" t="s">
        <v>968</v>
      </c>
      <c r="O259" t="str">
        <f>INDEX(allsections[[S]:[Order]],MATCH(PIs[[#This Row],[SGUID]],allsections[SGUID],0),1)</f>
        <v>FV 19 HYGIËNE</v>
      </c>
      <c r="P259" t="str">
        <f>INDEX(allsections[[S]:[Order]],MATCH(PIs[[#This Row],[SGUID]],allsections[SGUID],0),2)</f>
        <v>-</v>
      </c>
      <c r="Q259">
        <f>INDEX(allsections[[S]:[Order]],MATCH(PIs[[#This Row],[SGUID]],allsections[SGUID],0),3)</f>
        <v>19</v>
      </c>
      <c r="R259" t="s">
        <v>119</v>
      </c>
      <c r="S259" t="str">
        <f>INDEX(allsections[[S]:[Order]],MATCH(PIs[[#This Row],[SSGUID]],allsections[SGUID],0),1)</f>
        <v>-</v>
      </c>
      <c r="T259" t="str">
        <f>INDEX(allsections[[S]:[Order]],MATCH(PIs[[#This Row],[SSGUID]],allsections[SGUID],0),2)</f>
        <v>-</v>
      </c>
      <c r="U259">
        <f>INDEX(S2PQ_relational[],MATCH(PIs[[#This Row],[GUID]],S2PQ_relational[PIGUID],0),2)</f>
        <v>0</v>
      </c>
      <c r="V259" t="b">
        <v>0</v>
      </c>
      <c r="W259" t="b">
        <v>0</v>
      </c>
    </row>
    <row r="260" spans="1:23" ht="409.5" x14ac:dyDescent="0.25">
      <c r="A260" t="s">
        <v>1311</v>
      </c>
      <c r="C260" t="s">
        <v>909</v>
      </c>
      <c r="D260" t="s">
        <v>910</v>
      </c>
      <c r="E260" t="s">
        <v>911</v>
      </c>
      <c r="F260" t="s">
        <v>912</v>
      </c>
      <c r="G260" s="57" t="s">
        <v>913</v>
      </c>
      <c r="H260" t="s">
        <v>57</v>
      </c>
      <c r="I260" t="str">
        <f>INDEX(Level[Level],MATCH(PIs[[#This Row],[L]],Level[GUID],0),1)</f>
        <v>Minor Must</v>
      </c>
      <c r="N260" t="s">
        <v>914</v>
      </c>
      <c r="O260" t="str">
        <f>INDEX(allsections[[S]:[Order]],MATCH(PIs[[#This Row],[SGUID]],allsections[SGUID],0),1)</f>
        <v>FV 03 PERSONEELSMANAGEMENT EN TRAINING</v>
      </c>
      <c r="P260" t="str">
        <f>INDEX(allsections[[S]:[Order]],MATCH(PIs[[#This Row],[SGUID]],allsections[SGUID],0),2)</f>
        <v>-</v>
      </c>
      <c r="Q260">
        <f>INDEX(allsections[[S]:[Order]],MATCH(PIs[[#This Row],[SGUID]],allsections[SGUID],0),3)</f>
        <v>3</v>
      </c>
      <c r="R260" t="s">
        <v>119</v>
      </c>
      <c r="S260" t="str">
        <f>INDEX(allsections[[S]:[Order]],MATCH(PIs[[#This Row],[SSGUID]],allsections[SGUID],0),1)</f>
        <v>-</v>
      </c>
      <c r="T260" t="str">
        <f>INDEX(allsections[[S]:[Order]],MATCH(PIs[[#This Row],[SSGUID]],allsections[SGUID],0),2)</f>
        <v>-</v>
      </c>
      <c r="U260">
        <f>INDEX(S2PQ_relational[],MATCH(PIs[[#This Row],[GUID]],S2PQ_relational[PIGUID],0),2)</f>
        <v>0</v>
      </c>
      <c r="V260" t="b">
        <v>0</v>
      </c>
      <c r="W260" t="b">
        <v>0</v>
      </c>
    </row>
    <row r="261" spans="1:23" x14ac:dyDescent="0.25">
      <c r="A261" t="s">
        <v>1312</v>
      </c>
      <c r="C261" t="s">
        <v>1074</v>
      </c>
      <c r="D261" t="s">
        <v>1075</v>
      </c>
      <c r="E261" t="s">
        <v>1076</v>
      </c>
      <c r="F261" t="s">
        <v>1077</v>
      </c>
      <c r="G261" t="s">
        <v>1078</v>
      </c>
      <c r="H261" t="s">
        <v>48</v>
      </c>
      <c r="I261" t="str">
        <f>INDEX(Level[Level],MATCH(PIs[[#This Row],[L]],Level[GUID],0),1)</f>
        <v>Major Must</v>
      </c>
      <c r="N261" t="s">
        <v>968</v>
      </c>
      <c r="O261" t="str">
        <f>INDEX(allsections[[S]:[Order]],MATCH(PIs[[#This Row],[SGUID]],allsections[SGUID],0),1)</f>
        <v>FV 19 HYGIËNE</v>
      </c>
      <c r="P261" t="str">
        <f>INDEX(allsections[[S]:[Order]],MATCH(PIs[[#This Row],[SGUID]],allsections[SGUID],0),2)</f>
        <v>-</v>
      </c>
      <c r="Q261">
        <f>INDEX(allsections[[S]:[Order]],MATCH(PIs[[#This Row],[SGUID]],allsections[SGUID],0),3)</f>
        <v>19</v>
      </c>
      <c r="R261" t="s">
        <v>119</v>
      </c>
      <c r="S261" t="str">
        <f>INDEX(allsections[[S]:[Order]],MATCH(PIs[[#This Row],[SSGUID]],allsections[SGUID],0),1)</f>
        <v>-</v>
      </c>
      <c r="T261" t="str">
        <f>INDEX(allsections[[S]:[Order]],MATCH(PIs[[#This Row],[SSGUID]],allsections[SGUID],0),2)</f>
        <v>-</v>
      </c>
      <c r="U261">
        <f>INDEX(S2PQ_relational[],MATCH(PIs[[#This Row],[GUID]],S2PQ_relational[PIGUID],0),2)</f>
        <v>0</v>
      </c>
      <c r="V261" t="b">
        <v>0</v>
      </c>
      <c r="W261" t="b">
        <v>0</v>
      </c>
    </row>
    <row r="262" spans="1:23" ht="409.5" x14ac:dyDescent="0.25">
      <c r="A262" t="s">
        <v>1313</v>
      </c>
      <c r="C262" t="s">
        <v>1198</v>
      </c>
      <c r="D262" t="s">
        <v>1199</v>
      </c>
      <c r="E262" t="s">
        <v>1200</v>
      </c>
      <c r="F262" t="s">
        <v>1201</v>
      </c>
      <c r="G262" s="57" t="s">
        <v>1202</v>
      </c>
      <c r="H262" t="s">
        <v>48</v>
      </c>
      <c r="I262" t="str">
        <f>INDEX(Level[Level],MATCH(PIs[[#This Row],[L]],Level[GUID],0),1)</f>
        <v>Major Must</v>
      </c>
      <c r="N262" t="s">
        <v>968</v>
      </c>
      <c r="O262" t="str">
        <f>INDEX(allsections[[S]:[Order]],MATCH(PIs[[#This Row],[SGUID]],allsections[SGUID],0),1)</f>
        <v>FV 19 HYGIËNE</v>
      </c>
      <c r="P262" t="str">
        <f>INDEX(allsections[[S]:[Order]],MATCH(PIs[[#This Row],[SGUID]],allsections[SGUID],0),2)</f>
        <v>-</v>
      </c>
      <c r="Q262">
        <f>INDEX(allsections[[S]:[Order]],MATCH(PIs[[#This Row],[SGUID]],allsections[SGUID],0),3)</f>
        <v>19</v>
      </c>
      <c r="R262" t="s">
        <v>119</v>
      </c>
      <c r="S262" t="str">
        <f>INDEX(allsections[[S]:[Order]],MATCH(PIs[[#This Row],[SSGUID]],allsections[SGUID],0),1)</f>
        <v>-</v>
      </c>
      <c r="T262" t="str">
        <f>INDEX(allsections[[S]:[Order]],MATCH(PIs[[#This Row],[SSGUID]],allsections[SGUID],0),2)</f>
        <v>-</v>
      </c>
      <c r="U262">
        <f>INDEX(S2PQ_relational[],MATCH(PIs[[#This Row],[GUID]],S2PQ_relational[PIGUID],0),2)</f>
        <v>0</v>
      </c>
      <c r="V262" t="b">
        <v>0</v>
      </c>
      <c r="W262" t="b">
        <v>0</v>
      </c>
    </row>
    <row r="263" spans="1:23" ht="409.5" x14ac:dyDescent="0.25">
      <c r="A263" t="s">
        <v>1314</v>
      </c>
      <c r="C263" t="s">
        <v>1231</v>
      </c>
      <c r="D263" t="s">
        <v>1232</v>
      </c>
      <c r="E263" t="s">
        <v>1233</v>
      </c>
      <c r="F263" t="s">
        <v>1234</v>
      </c>
      <c r="G263" s="57" t="s">
        <v>1235</v>
      </c>
      <c r="H263" t="s">
        <v>48</v>
      </c>
      <c r="I263" t="str">
        <f>INDEX(Level[Level],MATCH(PIs[[#This Row],[L]],Level[GUID],0),1)</f>
        <v>Major Must</v>
      </c>
      <c r="N263" t="s">
        <v>968</v>
      </c>
      <c r="O263" t="str">
        <f>INDEX(allsections[[S]:[Order]],MATCH(PIs[[#This Row],[SGUID]],allsections[SGUID],0),1)</f>
        <v>FV 19 HYGIËNE</v>
      </c>
      <c r="P263" t="str">
        <f>INDEX(allsections[[S]:[Order]],MATCH(PIs[[#This Row],[SGUID]],allsections[SGUID],0),2)</f>
        <v>-</v>
      </c>
      <c r="Q263">
        <f>INDEX(allsections[[S]:[Order]],MATCH(PIs[[#This Row],[SGUID]],allsections[SGUID],0),3)</f>
        <v>19</v>
      </c>
      <c r="R263" t="s">
        <v>119</v>
      </c>
      <c r="S263" t="str">
        <f>INDEX(allsections[[S]:[Order]],MATCH(PIs[[#This Row],[SSGUID]],allsections[SGUID],0),1)</f>
        <v>-</v>
      </c>
      <c r="T263" t="str">
        <f>INDEX(allsections[[S]:[Order]],MATCH(PIs[[#This Row],[SSGUID]],allsections[SGUID],0),2)</f>
        <v>-</v>
      </c>
      <c r="U263">
        <f>INDEX(S2PQ_relational[],MATCH(PIs[[#This Row],[GUID]],S2PQ_relational[PIGUID],0),2)</f>
        <v>0</v>
      </c>
      <c r="V263" t="b">
        <v>0</v>
      </c>
      <c r="W263" t="b">
        <v>0</v>
      </c>
    </row>
    <row r="264" spans="1:23" ht="409.5" x14ac:dyDescent="0.25">
      <c r="A264" t="s">
        <v>1315</v>
      </c>
      <c r="C264" t="s">
        <v>995</v>
      </c>
      <c r="D264" t="s">
        <v>996</v>
      </c>
      <c r="E264" t="s">
        <v>997</v>
      </c>
      <c r="F264" t="s">
        <v>998</v>
      </c>
      <c r="G264" s="57" t="s">
        <v>999</v>
      </c>
      <c r="H264" t="s">
        <v>57</v>
      </c>
      <c r="I264" t="str">
        <f>INDEX(Level[Level],MATCH(PIs[[#This Row],[L]],Level[GUID],0),1)</f>
        <v>Minor Must</v>
      </c>
      <c r="N264" t="s">
        <v>1000</v>
      </c>
      <c r="O264" t="str">
        <f>INDEX(allsections[[S]:[Order]],MATCH(PIs[[#This Row],[SGUID]],allsections[SGUID],0),1)</f>
        <v>FV 16 VOEDSELFRAUDE</v>
      </c>
      <c r="P264" t="str">
        <f>INDEX(allsections[[S]:[Order]],MATCH(PIs[[#This Row],[SGUID]],allsections[SGUID],0),2)</f>
        <v>-</v>
      </c>
      <c r="Q264">
        <f>INDEX(allsections[[S]:[Order]],MATCH(PIs[[#This Row],[SGUID]],allsections[SGUID],0),3)</f>
        <v>16</v>
      </c>
      <c r="R264" t="s">
        <v>119</v>
      </c>
      <c r="S264" t="str">
        <f>INDEX(allsections[[S]:[Order]],MATCH(PIs[[#This Row],[SSGUID]],allsections[SGUID],0),1)</f>
        <v>-</v>
      </c>
      <c r="T264" t="str">
        <f>INDEX(allsections[[S]:[Order]],MATCH(PIs[[#This Row],[SSGUID]],allsections[SGUID],0),2)</f>
        <v>-</v>
      </c>
      <c r="U264">
        <f>INDEX(S2PQ_relational[],MATCH(PIs[[#This Row],[GUID]],S2PQ_relational[PIGUID],0),2)</f>
        <v>0</v>
      </c>
      <c r="V264" t="b">
        <v>0</v>
      </c>
      <c r="W264" t="b">
        <v>0</v>
      </c>
    </row>
    <row r="265" spans="1:23" x14ac:dyDescent="0.25">
      <c r="A265" t="s">
        <v>1316</v>
      </c>
      <c r="C265" t="s">
        <v>1180</v>
      </c>
      <c r="D265" t="s">
        <v>1181</v>
      </c>
      <c r="E265" t="s">
        <v>1182</v>
      </c>
      <c r="F265" t="s">
        <v>1183</v>
      </c>
      <c r="G265" t="s">
        <v>1184</v>
      </c>
      <c r="H265" t="s">
        <v>48</v>
      </c>
      <c r="I265" t="str">
        <f>INDEX(Level[Level],MATCH(PIs[[#This Row],[L]],Level[GUID],0),1)</f>
        <v>Major Must</v>
      </c>
      <c r="N265" t="s">
        <v>801</v>
      </c>
      <c r="O265" t="str">
        <f>INDEX(allsections[[S]:[Order]],MATCH(PIs[[#This Row],[SGUID]],allsections[SGUID],0),1)</f>
        <v>FV 21 LOCATIEBEHEER</v>
      </c>
      <c r="P265" t="str">
        <f>INDEX(allsections[[S]:[Order]],MATCH(PIs[[#This Row],[SGUID]],allsections[SGUID],0),2)</f>
        <v>-</v>
      </c>
      <c r="Q265">
        <f>INDEX(allsections[[S]:[Order]],MATCH(PIs[[#This Row],[SGUID]],allsections[SGUID],0),3)</f>
        <v>21</v>
      </c>
      <c r="R265" t="s">
        <v>119</v>
      </c>
      <c r="S265" t="str">
        <f>INDEX(allsections[[S]:[Order]],MATCH(PIs[[#This Row],[SSGUID]],allsections[SGUID],0),1)</f>
        <v>-</v>
      </c>
      <c r="T265" t="str">
        <f>INDEX(allsections[[S]:[Order]],MATCH(PIs[[#This Row],[SSGUID]],allsections[SGUID],0),2)</f>
        <v>-</v>
      </c>
      <c r="U265">
        <f>INDEX(S2PQ_relational[],MATCH(PIs[[#This Row],[GUID]],S2PQ_relational[PIGUID],0),2)</f>
        <v>0</v>
      </c>
      <c r="V265" t="b">
        <v>0</v>
      </c>
      <c r="W265" t="b">
        <v>0</v>
      </c>
    </row>
    <row r="266" spans="1:23" ht="409.5" x14ac:dyDescent="0.25">
      <c r="A266" t="s">
        <v>1317</v>
      </c>
      <c r="C266" t="s">
        <v>1224</v>
      </c>
      <c r="D266" t="s">
        <v>1225</v>
      </c>
      <c r="E266" t="s">
        <v>1226</v>
      </c>
      <c r="F266" t="s">
        <v>1227</v>
      </c>
      <c r="G266" s="57" t="s">
        <v>1228</v>
      </c>
      <c r="H266" t="s">
        <v>48</v>
      </c>
      <c r="I266" t="str">
        <f>INDEX(Level[Level],MATCH(PIs[[#This Row],[L]],Level[GUID],0),1)</f>
        <v>Major Must</v>
      </c>
      <c r="N266" t="s">
        <v>1229</v>
      </c>
      <c r="O266" t="str">
        <f>INDEX(allsections[[S]:[Order]],MATCH(PIs[[#This Row],[SGUID]],allsections[SGUID],0),1)</f>
        <v>FV 11 NIET-CONFORME PRODUCTEN</v>
      </c>
      <c r="P266" t="str">
        <f>INDEX(allsections[[S]:[Order]],MATCH(PIs[[#This Row],[SGUID]],allsections[SGUID],0),2)</f>
        <v>-</v>
      </c>
      <c r="Q266">
        <f>INDEX(allsections[[S]:[Order]],MATCH(PIs[[#This Row],[SGUID]],allsections[SGUID],0),3)</f>
        <v>11</v>
      </c>
      <c r="R266" t="s">
        <v>119</v>
      </c>
      <c r="S266" t="str">
        <f>INDEX(allsections[[S]:[Order]],MATCH(PIs[[#This Row],[SSGUID]],allsections[SGUID],0),1)</f>
        <v>-</v>
      </c>
      <c r="T266" t="str">
        <f>INDEX(allsections[[S]:[Order]],MATCH(PIs[[#This Row],[SSGUID]],allsections[SGUID],0),2)</f>
        <v>-</v>
      </c>
      <c r="U266">
        <f>INDEX(S2PQ_relational[],MATCH(PIs[[#This Row],[GUID]],S2PQ_relational[PIGUID],0),2)</f>
        <v>0</v>
      </c>
      <c r="V266" t="b">
        <v>0</v>
      </c>
      <c r="W266" t="b">
        <v>0</v>
      </c>
    </row>
    <row r="267" spans="1:23" ht="409.5" x14ac:dyDescent="0.25">
      <c r="A267" t="s">
        <v>1318</v>
      </c>
      <c r="C267" t="s">
        <v>1167</v>
      </c>
      <c r="D267" t="s">
        <v>1168</v>
      </c>
      <c r="E267" t="s">
        <v>1169</v>
      </c>
      <c r="F267" t="s">
        <v>1170</v>
      </c>
      <c r="G267" s="57" t="s">
        <v>1171</v>
      </c>
      <c r="H267" t="s">
        <v>57</v>
      </c>
      <c r="I267" t="str">
        <f>INDEX(Level[Level],MATCH(PIs[[#This Row],[L]],Level[GUID],0),1)</f>
        <v>Minor Must</v>
      </c>
      <c r="N267" t="s">
        <v>1172</v>
      </c>
      <c r="O267" t="str">
        <f>INDEX(allsections[[S]:[Order]],MATCH(PIs[[#This Row],[SGUID]],allsections[SGUID],0),1)</f>
        <v>FV 12 LABORATORIUMTESTEN</v>
      </c>
      <c r="P267" t="str">
        <f>INDEX(allsections[[S]:[Order]],MATCH(PIs[[#This Row],[SGUID]],allsections[SGUID],0),2)</f>
        <v>-</v>
      </c>
      <c r="Q267">
        <f>INDEX(allsections[[S]:[Order]],MATCH(PIs[[#This Row],[SGUID]],allsections[SGUID],0),3)</f>
        <v>12</v>
      </c>
      <c r="R267" t="s">
        <v>119</v>
      </c>
      <c r="S267" t="str">
        <f>INDEX(allsections[[S]:[Order]],MATCH(PIs[[#This Row],[SSGUID]],allsections[SGUID],0),1)</f>
        <v>-</v>
      </c>
      <c r="T267" t="str">
        <f>INDEX(allsections[[S]:[Order]],MATCH(PIs[[#This Row],[SSGUID]],allsections[SGUID],0),2)</f>
        <v>-</v>
      </c>
      <c r="U267">
        <f>INDEX(S2PQ_relational[],MATCH(PIs[[#This Row],[GUID]],S2PQ_relational[PIGUID],0),2)</f>
        <v>0</v>
      </c>
      <c r="V267" t="b">
        <v>0</v>
      </c>
      <c r="W267" t="b">
        <v>0</v>
      </c>
    </row>
    <row r="268" spans="1:23" ht="409.5" x14ac:dyDescent="0.25">
      <c r="A268" t="s">
        <v>1319</v>
      </c>
      <c r="C268" t="s">
        <v>950</v>
      </c>
      <c r="D268" t="s">
        <v>951</v>
      </c>
      <c r="E268" t="s">
        <v>952</v>
      </c>
      <c r="F268" t="s">
        <v>953</v>
      </c>
      <c r="G268" s="57" t="s">
        <v>954</v>
      </c>
      <c r="H268" t="s">
        <v>48</v>
      </c>
      <c r="I268" t="str">
        <f>INDEX(Level[Level],MATCH(PIs[[#This Row],[L]],Level[GUID],0),1)</f>
        <v>Major Must</v>
      </c>
      <c r="N268" t="s">
        <v>184</v>
      </c>
      <c r="O268" t="str">
        <f>INDEX(allsections[[S]:[Order]],MATCH(PIs[[#This Row],[SGUID]],allsections[SGUID],0),1)</f>
        <v>FV 10 KLACHTEN</v>
      </c>
      <c r="P268" t="str">
        <f>INDEX(allsections[[S]:[Order]],MATCH(PIs[[#This Row],[SGUID]],allsections[SGUID],0),2)</f>
        <v>-</v>
      </c>
      <c r="Q268">
        <f>INDEX(allsections[[S]:[Order]],MATCH(PIs[[#This Row],[SGUID]],allsections[SGUID],0),3)</f>
        <v>10</v>
      </c>
      <c r="R268" t="s">
        <v>119</v>
      </c>
      <c r="S268" t="str">
        <f>INDEX(allsections[[S]:[Order]],MATCH(PIs[[#This Row],[SSGUID]],allsections[SGUID],0),1)</f>
        <v>-</v>
      </c>
      <c r="T268" t="str">
        <f>INDEX(allsections[[S]:[Order]],MATCH(PIs[[#This Row],[SSGUID]],allsections[SGUID],0),2)</f>
        <v>-</v>
      </c>
      <c r="U268">
        <f>INDEX(S2PQ_relational[],MATCH(PIs[[#This Row],[GUID]],S2PQ_relational[PIGUID],0),2)</f>
        <v>0</v>
      </c>
      <c r="V268" t="b">
        <v>0</v>
      </c>
      <c r="W268" t="b">
        <v>0</v>
      </c>
    </row>
    <row r="269" spans="1:23" hidden="1" x14ac:dyDescent="0.25">
      <c r="A269" t="s">
        <v>1320</v>
      </c>
      <c r="C269" t="s">
        <v>658</v>
      </c>
      <c r="D269" t="s">
        <v>659</v>
      </c>
      <c r="E269" t="s">
        <v>660</v>
      </c>
      <c r="F269" t="s">
        <v>661</v>
      </c>
      <c r="G269" t="s">
        <v>662</v>
      </c>
      <c r="H269" t="s">
        <v>57</v>
      </c>
      <c r="I269" t="str">
        <f>INDEX(Level[Level],MATCH(PIs[[#This Row],[L]],Level[GUID],0),1)</f>
        <v>Minor Must</v>
      </c>
      <c r="N269" t="s">
        <v>118</v>
      </c>
      <c r="O269" t="str">
        <f>INDEX(allsections[[S]:[Order]],MATCH(PIs[[#This Row],[SGUID]],allsections[SGUID],0),1)</f>
        <v>FV 27 GENETISCH GEMODIFICEERDE ORGANISMEN</v>
      </c>
      <c r="P269" t="str">
        <f>INDEX(allsections[[S]:[Order]],MATCH(PIs[[#This Row],[SGUID]],allsections[SGUID],0),2)</f>
        <v>-</v>
      </c>
      <c r="Q269">
        <f>INDEX(allsections[[S]:[Order]],MATCH(PIs[[#This Row],[SGUID]],allsections[SGUID],0),3)</f>
        <v>27</v>
      </c>
      <c r="R269" t="s">
        <v>119</v>
      </c>
      <c r="S269" t="str">
        <f>INDEX(allsections[[S]:[Order]],MATCH(PIs[[#This Row],[SSGUID]],allsections[SGUID],0),1)</f>
        <v>-</v>
      </c>
      <c r="T269" t="str">
        <f>INDEX(allsections[[S]:[Order]],MATCH(PIs[[#This Row],[SSGUID]],allsections[SGUID],0),2)</f>
        <v>-</v>
      </c>
      <c r="U269" t="str">
        <f>INDEX(S2PQ_relational[],MATCH(PIs[[#This Row],[GUID]],S2PQ_relational[PIGUID],0),2)</f>
        <v>6etzsgtJNifSIjcs3S2UYg</v>
      </c>
      <c r="V269" t="b">
        <v>0</v>
      </c>
      <c r="W269" t="b">
        <v>0</v>
      </c>
    </row>
    <row r="270" spans="1:23" hidden="1" x14ac:dyDescent="0.25">
      <c r="A270" t="s">
        <v>1321</v>
      </c>
      <c r="C270" t="s">
        <v>753</v>
      </c>
      <c r="D270" t="s">
        <v>754</v>
      </c>
      <c r="E270" t="s">
        <v>755</v>
      </c>
      <c r="F270" t="s">
        <v>756</v>
      </c>
      <c r="G270" t="s">
        <v>757</v>
      </c>
      <c r="H270" t="s">
        <v>48</v>
      </c>
      <c r="I270" t="str">
        <f>INDEX(Level[Level],MATCH(PIs[[#This Row],[L]],Level[GUID],0),1)</f>
        <v>Major Must</v>
      </c>
      <c r="N270" t="s">
        <v>118</v>
      </c>
      <c r="O270" t="str">
        <f>INDEX(allsections[[S]:[Order]],MATCH(PIs[[#This Row],[SGUID]],allsections[SGUID],0),1)</f>
        <v>FV 27 GENETISCH GEMODIFICEERDE ORGANISMEN</v>
      </c>
      <c r="P270" t="str">
        <f>INDEX(allsections[[S]:[Order]],MATCH(PIs[[#This Row],[SGUID]],allsections[SGUID],0),2)</f>
        <v>-</v>
      </c>
      <c r="Q270">
        <f>INDEX(allsections[[S]:[Order]],MATCH(PIs[[#This Row],[SGUID]],allsections[SGUID],0),3)</f>
        <v>27</v>
      </c>
      <c r="R270" t="s">
        <v>119</v>
      </c>
      <c r="S270" t="str">
        <f>INDEX(allsections[[S]:[Order]],MATCH(PIs[[#This Row],[SSGUID]],allsections[SGUID],0),1)</f>
        <v>-</v>
      </c>
      <c r="T270" t="str">
        <f>INDEX(allsections[[S]:[Order]],MATCH(PIs[[#This Row],[SSGUID]],allsections[SGUID],0),2)</f>
        <v>-</v>
      </c>
      <c r="U270" t="str">
        <f>INDEX(S2PQ_relational[],MATCH(PIs[[#This Row],[GUID]],S2PQ_relational[PIGUID],0),2)</f>
        <v>6etzsgtJNifSIjcs3S2UYg</v>
      </c>
      <c r="V270" t="b">
        <v>0</v>
      </c>
      <c r="W270" t="b">
        <v>0</v>
      </c>
    </row>
    <row r="271" spans="1:23" hidden="1" x14ac:dyDescent="0.25">
      <c r="A271" t="s">
        <v>1322</v>
      </c>
      <c r="C271" t="s">
        <v>697</v>
      </c>
      <c r="D271" t="s">
        <v>698</v>
      </c>
      <c r="E271" t="s">
        <v>699</v>
      </c>
      <c r="F271" t="s">
        <v>700</v>
      </c>
      <c r="G271" t="s">
        <v>701</v>
      </c>
      <c r="H271" t="s">
        <v>48</v>
      </c>
      <c r="I271" t="str">
        <f>INDEX(Level[Level],MATCH(PIs[[#This Row],[L]],Level[GUID],0),1)</f>
        <v>Major Must</v>
      </c>
      <c r="N271" t="s">
        <v>118</v>
      </c>
      <c r="O271" t="str">
        <f>INDEX(allsections[[S]:[Order]],MATCH(PIs[[#This Row],[SGUID]],allsections[SGUID],0),1)</f>
        <v>FV 27 GENETISCH GEMODIFICEERDE ORGANISMEN</v>
      </c>
      <c r="P271" t="str">
        <f>INDEX(allsections[[S]:[Order]],MATCH(PIs[[#This Row],[SGUID]],allsections[SGUID],0),2)</f>
        <v>-</v>
      </c>
      <c r="Q271">
        <f>INDEX(allsections[[S]:[Order]],MATCH(PIs[[#This Row],[SGUID]],allsections[SGUID],0),3)</f>
        <v>27</v>
      </c>
      <c r="R271" t="s">
        <v>119</v>
      </c>
      <c r="S271" t="str">
        <f>INDEX(allsections[[S]:[Order]],MATCH(PIs[[#This Row],[SSGUID]],allsections[SGUID],0),1)</f>
        <v>-</v>
      </c>
      <c r="T271" t="str">
        <f>INDEX(allsections[[S]:[Order]],MATCH(PIs[[#This Row],[SSGUID]],allsections[SGUID],0),2)</f>
        <v>-</v>
      </c>
      <c r="U271" t="str">
        <f>INDEX(S2PQ_relational[],MATCH(PIs[[#This Row],[GUID]],S2PQ_relational[PIGUID],0),2)</f>
        <v>6etzsgtJNifSIjcs3S2UYg</v>
      </c>
      <c r="V271" t="b">
        <v>0</v>
      </c>
      <c r="W271" t="b">
        <v>0</v>
      </c>
    </row>
    <row r="272" spans="1:23" ht="409.5" x14ac:dyDescent="0.25">
      <c r="A272" t="s">
        <v>1323</v>
      </c>
      <c r="C272" t="s">
        <v>1155</v>
      </c>
      <c r="D272" t="s">
        <v>1156</v>
      </c>
      <c r="E272" t="s">
        <v>1157</v>
      </c>
      <c r="F272" t="s">
        <v>1158</v>
      </c>
      <c r="G272" s="57" t="s">
        <v>1159</v>
      </c>
      <c r="H272" t="s">
        <v>48</v>
      </c>
      <c r="I272" t="str">
        <f>INDEX(Level[Level],MATCH(PIs[[#This Row],[L]],Level[GUID],0),1)</f>
        <v>Major Must</v>
      </c>
      <c r="N272" t="s">
        <v>968</v>
      </c>
      <c r="O272" t="str">
        <f>INDEX(allsections[[S]:[Order]],MATCH(PIs[[#This Row],[SGUID]],allsections[SGUID],0),1)</f>
        <v>FV 19 HYGIËNE</v>
      </c>
      <c r="P272" t="str">
        <f>INDEX(allsections[[S]:[Order]],MATCH(PIs[[#This Row],[SGUID]],allsections[SGUID],0),2)</f>
        <v>-</v>
      </c>
      <c r="Q272">
        <f>INDEX(allsections[[S]:[Order]],MATCH(PIs[[#This Row],[SGUID]],allsections[SGUID],0),3)</f>
        <v>19</v>
      </c>
      <c r="R272" t="s">
        <v>119</v>
      </c>
      <c r="S272" t="str">
        <f>INDEX(allsections[[S]:[Order]],MATCH(PIs[[#This Row],[SSGUID]],allsections[SGUID],0),1)</f>
        <v>-</v>
      </c>
      <c r="T272" t="str">
        <f>INDEX(allsections[[S]:[Order]],MATCH(PIs[[#This Row],[SSGUID]],allsections[SGUID],0),2)</f>
        <v>-</v>
      </c>
      <c r="U272">
        <f>INDEX(S2PQ_relational[],MATCH(PIs[[#This Row],[GUID]],S2PQ_relational[PIGUID],0),2)</f>
        <v>0</v>
      </c>
      <c r="V272" t="b">
        <v>0</v>
      </c>
      <c r="W272" t="b">
        <v>0</v>
      </c>
    </row>
    <row r="273" spans="1:23" x14ac:dyDescent="0.25">
      <c r="A273" t="s">
        <v>1324</v>
      </c>
      <c r="C273" t="s">
        <v>963</v>
      </c>
      <c r="D273" t="s">
        <v>964</v>
      </c>
      <c r="E273" t="s">
        <v>965</v>
      </c>
      <c r="F273" t="s">
        <v>966</v>
      </c>
      <c r="G273" t="s">
        <v>967</v>
      </c>
      <c r="H273" t="s">
        <v>57</v>
      </c>
      <c r="I273" t="str">
        <f>INDEX(Level[Level],MATCH(PIs[[#This Row],[L]],Level[GUID],0),1)</f>
        <v>Minor Must</v>
      </c>
      <c r="N273" t="s">
        <v>968</v>
      </c>
      <c r="O273" t="str">
        <f>INDEX(allsections[[S]:[Order]],MATCH(PIs[[#This Row],[SGUID]],allsections[SGUID],0),1)</f>
        <v>FV 19 HYGIËNE</v>
      </c>
      <c r="P273" t="str">
        <f>INDEX(allsections[[S]:[Order]],MATCH(PIs[[#This Row],[SGUID]],allsections[SGUID],0),2)</f>
        <v>-</v>
      </c>
      <c r="Q273">
        <f>INDEX(allsections[[S]:[Order]],MATCH(PIs[[#This Row],[SGUID]],allsections[SGUID],0),3)</f>
        <v>19</v>
      </c>
      <c r="R273" t="s">
        <v>119</v>
      </c>
      <c r="S273" t="str">
        <f>INDEX(allsections[[S]:[Order]],MATCH(PIs[[#This Row],[SSGUID]],allsections[SGUID],0),1)</f>
        <v>-</v>
      </c>
      <c r="T273" t="str">
        <f>INDEX(allsections[[S]:[Order]],MATCH(PIs[[#This Row],[SSGUID]],allsections[SGUID],0),2)</f>
        <v>-</v>
      </c>
      <c r="U273">
        <f>INDEX(S2PQ_relational[],MATCH(PIs[[#This Row],[GUID]],S2PQ_relational[PIGUID],0),2)</f>
        <v>0</v>
      </c>
      <c r="V273" t="b">
        <v>0</v>
      </c>
      <c r="W273" t="b">
        <v>0</v>
      </c>
    </row>
    <row r="274" spans="1:23" ht="409.5" x14ac:dyDescent="0.25">
      <c r="A274" t="s">
        <v>1325</v>
      </c>
      <c r="C274" t="s">
        <v>1068</v>
      </c>
      <c r="D274" t="s">
        <v>1069</v>
      </c>
      <c r="E274" t="s">
        <v>1070</v>
      </c>
      <c r="F274" t="s">
        <v>1071</v>
      </c>
      <c r="G274" s="57" t="s">
        <v>1072</v>
      </c>
      <c r="H274" t="s">
        <v>48</v>
      </c>
      <c r="I274" t="str">
        <f>INDEX(Level[Level],MATCH(PIs[[#This Row],[L]],Level[GUID],0),1)</f>
        <v>Major Must</v>
      </c>
      <c r="N274" t="s">
        <v>968</v>
      </c>
      <c r="O274" t="str">
        <f>INDEX(allsections[[S]:[Order]],MATCH(PIs[[#This Row],[SGUID]],allsections[SGUID],0),1)</f>
        <v>FV 19 HYGIËNE</v>
      </c>
      <c r="P274" t="str">
        <f>INDEX(allsections[[S]:[Order]],MATCH(PIs[[#This Row],[SGUID]],allsections[SGUID],0),2)</f>
        <v>-</v>
      </c>
      <c r="Q274">
        <f>INDEX(allsections[[S]:[Order]],MATCH(PIs[[#This Row],[SGUID]],allsections[SGUID],0),3)</f>
        <v>19</v>
      </c>
      <c r="R274" t="s">
        <v>119</v>
      </c>
      <c r="S274" t="str">
        <f>INDEX(allsections[[S]:[Order]],MATCH(PIs[[#This Row],[SSGUID]],allsections[SGUID],0),1)</f>
        <v>-</v>
      </c>
      <c r="T274" t="str">
        <f>INDEX(allsections[[S]:[Order]],MATCH(PIs[[#This Row],[SSGUID]],allsections[SGUID],0),2)</f>
        <v>-</v>
      </c>
      <c r="U274">
        <f>INDEX(S2PQ_relational[],MATCH(PIs[[#This Row],[GUID]],S2PQ_relational[PIGUID],0),2)</f>
        <v>0</v>
      </c>
      <c r="V274" t="b">
        <v>0</v>
      </c>
      <c r="W274" t="b">
        <v>0</v>
      </c>
    </row>
    <row r="275" spans="1:23" ht="409.5" x14ac:dyDescent="0.25">
      <c r="A275" t="s">
        <v>1326</v>
      </c>
      <c r="C275" t="s">
        <v>1149</v>
      </c>
      <c r="D275" t="s">
        <v>1150</v>
      </c>
      <c r="E275" t="s">
        <v>1151</v>
      </c>
      <c r="F275" t="s">
        <v>1152</v>
      </c>
      <c r="G275" s="57" t="s">
        <v>1153</v>
      </c>
      <c r="H275" t="s">
        <v>48</v>
      </c>
      <c r="I275" t="str">
        <f>INDEX(Level[Level],MATCH(PIs[[#This Row],[L]],Level[GUID],0),1)</f>
        <v>Major Must</v>
      </c>
      <c r="N275" t="s">
        <v>58</v>
      </c>
      <c r="O275" t="str">
        <f>INDEX(allsections[[S]:[Order]],MATCH(PIs[[#This Row],[SGUID]],allsections[SGUID],0),1)</f>
        <v>FV 30 WATERBEHEER</v>
      </c>
      <c r="P275" t="str">
        <f>INDEX(allsections[[S]:[Order]],MATCH(PIs[[#This Row],[SGUID]],allsections[SGUID],0),2)</f>
        <v>-</v>
      </c>
      <c r="Q275">
        <f>INDEX(allsections[[S]:[Order]],MATCH(PIs[[#This Row],[SGUID]],allsections[SGUID],0),3)</f>
        <v>30</v>
      </c>
      <c r="R275" t="s">
        <v>676</v>
      </c>
      <c r="S275" t="str">
        <f>INDEX(allsections[[S]:[Order]],MATCH(PIs[[#This Row],[SSGUID]],allsections[SGUID],0),1)</f>
        <v>FV 30.01 Risicobeoordelingen en -beheerplan voor watergebruik</v>
      </c>
      <c r="T275" t="str">
        <f>INDEX(allsections[[S]:[Order]],MATCH(PIs[[#This Row],[SSGUID]],allsections[SGUID],0),2)</f>
        <v>-</v>
      </c>
      <c r="U275">
        <f>INDEX(S2PQ_relational[],MATCH(PIs[[#This Row],[GUID]],S2PQ_relational[PIGUID],0),2)</f>
        <v>0</v>
      </c>
      <c r="V275" t="b">
        <v>0</v>
      </c>
      <c r="W275" t="b">
        <v>0</v>
      </c>
    </row>
    <row r="276" spans="1:23" ht="409.5" x14ac:dyDescent="0.25">
      <c r="A276" t="s">
        <v>1327</v>
      </c>
      <c r="C276" t="s">
        <v>728</v>
      </c>
      <c r="D276" t="s">
        <v>729</v>
      </c>
      <c r="E276" t="s">
        <v>730</v>
      </c>
      <c r="F276" t="s">
        <v>731</v>
      </c>
      <c r="G276" s="57" t="s">
        <v>732</v>
      </c>
      <c r="H276" t="s">
        <v>48</v>
      </c>
      <c r="I276" t="str">
        <f>INDEX(Level[Level],MATCH(PIs[[#This Row],[L]],Level[GUID],0),1)</f>
        <v>Major Must</v>
      </c>
      <c r="N276" t="s">
        <v>58</v>
      </c>
      <c r="O276" t="str">
        <f>INDEX(allsections[[S]:[Order]],MATCH(PIs[[#This Row],[SGUID]],allsections[SGUID],0),1)</f>
        <v>FV 30 WATERBEHEER</v>
      </c>
      <c r="P276" t="str">
        <f>INDEX(allsections[[S]:[Order]],MATCH(PIs[[#This Row],[SGUID]],allsections[SGUID],0),2)</f>
        <v>-</v>
      </c>
      <c r="Q276">
        <f>INDEX(allsections[[S]:[Order]],MATCH(PIs[[#This Row],[SGUID]],allsections[SGUID],0),3)</f>
        <v>30</v>
      </c>
      <c r="R276" t="s">
        <v>669</v>
      </c>
      <c r="S276" t="str">
        <f>INDEX(allsections[[S]:[Order]],MATCH(PIs[[#This Row],[SSGUID]],allsections[SGUID],0),1)</f>
        <v>FV 30.05 Waterkwaliteit</v>
      </c>
      <c r="T276" t="str">
        <f>INDEX(allsections[[S]:[Order]],MATCH(PIs[[#This Row],[SSGUID]],allsections[SGUID],0),2)</f>
        <v>-</v>
      </c>
      <c r="U276">
        <f>INDEX(S2PQ_relational[],MATCH(PIs[[#This Row],[GUID]],S2PQ_relational[PIGUID],0),2)</f>
        <v>0</v>
      </c>
      <c r="V276" t="b">
        <v>0</v>
      </c>
      <c r="W276" t="b">
        <v>0</v>
      </c>
    </row>
    <row r="277" spans="1:23" ht="409.5" x14ac:dyDescent="0.25">
      <c r="A277" t="s">
        <v>1328</v>
      </c>
      <c r="C277" t="s">
        <v>664</v>
      </c>
      <c r="D277" t="s">
        <v>665</v>
      </c>
      <c r="E277" t="s">
        <v>666</v>
      </c>
      <c r="F277" t="s">
        <v>667</v>
      </c>
      <c r="G277" s="57" t="s">
        <v>668</v>
      </c>
      <c r="H277" t="s">
        <v>48</v>
      </c>
      <c r="I277" t="str">
        <f>INDEX(Level[Level],MATCH(PIs[[#This Row],[L]],Level[GUID],0),1)</f>
        <v>Major Must</v>
      </c>
      <c r="N277" t="s">
        <v>58</v>
      </c>
      <c r="O277" t="str">
        <f>INDEX(allsections[[S]:[Order]],MATCH(PIs[[#This Row],[SGUID]],allsections[SGUID],0),1)</f>
        <v>FV 30 WATERBEHEER</v>
      </c>
      <c r="P277" t="str">
        <f>INDEX(allsections[[S]:[Order]],MATCH(PIs[[#This Row],[SGUID]],allsections[SGUID],0),2)</f>
        <v>-</v>
      </c>
      <c r="Q277">
        <f>INDEX(allsections[[S]:[Order]],MATCH(PIs[[#This Row],[SGUID]],allsections[SGUID],0),3)</f>
        <v>30</v>
      </c>
      <c r="R277" t="s">
        <v>669</v>
      </c>
      <c r="S277" t="str">
        <f>INDEX(allsections[[S]:[Order]],MATCH(PIs[[#This Row],[SSGUID]],allsections[SGUID],0),1)</f>
        <v>FV 30.05 Waterkwaliteit</v>
      </c>
      <c r="T277" t="str">
        <f>INDEX(allsections[[S]:[Order]],MATCH(PIs[[#This Row],[SSGUID]],allsections[SGUID],0),2)</f>
        <v>-</v>
      </c>
      <c r="U277">
        <f>INDEX(S2PQ_relational[],MATCH(PIs[[#This Row],[GUID]],S2PQ_relational[PIGUID],0),2)</f>
        <v>0</v>
      </c>
      <c r="V277" t="b">
        <v>0</v>
      </c>
      <c r="W277" t="b">
        <v>0</v>
      </c>
    </row>
    <row r="278" spans="1:23" ht="409.5" x14ac:dyDescent="0.25">
      <c r="A278" t="s">
        <v>1329</v>
      </c>
      <c r="C278" t="s">
        <v>1330</v>
      </c>
      <c r="D278" t="s">
        <v>1331</v>
      </c>
      <c r="E278" t="s">
        <v>1332</v>
      </c>
      <c r="F278" t="s">
        <v>1333</v>
      </c>
      <c r="G278" s="57" t="s">
        <v>1334</v>
      </c>
      <c r="H278" t="s">
        <v>57</v>
      </c>
      <c r="I278" t="str">
        <f>INDEX(Level[Level],MATCH(PIs[[#This Row],[L]],Level[GUID],0),1)</f>
        <v>Minor Must</v>
      </c>
      <c r="N278" t="s">
        <v>191</v>
      </c>
      <c r="O278" t="str">
        <f>INDEX(allsections[[S]:[Order]],MATCH(PIs[[#This Row],[SGUID]],allsections[SGUID],0),1)</f>
        <v>FV 01 INTERNE DOCUMENTATIE</v>
      </c>
      <c r="P278" t="str">
        <f>INDEX(allsections[[S]:[Order]],MATCH(PIs[[#This Row],[SGUID]],allsections[SGUID],0),2)</f>
        <v>-</v>
      </c>
      <c r="Q278">
        <f>INDEX(allsections[[S]:[Order]],MATCH(PIs[[#This Row],[SGUID]],allsections[SGUID],0),3)</f>
        <v>1</v>
      </c>
      <c r="R278" t="s">
        <v>119</v>
      </c>
      <c r="S278" t="str">
        <f>INDEX(allsections[[S]:[Order]],MATCH(PIs[[#This Row],[SSGUID]],allsections[SGUID],0),1)</f>
        <v>-</v>
      </c>
      <c r="T278" t="str">
        <f>INDEX(allsections[[S]:[Order]],MATCH(PIs[[#This Row],[SSGUID]],allsections[SGUID],0),2)</f>
        <v>-</v>
      </c>
      <c r="U278">
        <f>INDEX(S2PQ_relational[],MATCH(PIs[[#This Row],[GUID]],S2PQ_relational[PIGUID],0),2)</f>
        <v>0</v>
      </c>
      <c r="V278" t="b">
        <v>0</v>
      </c>
    </row>
    <row r="279" spans="1:23" ht="409.5" x14ac:dyDescent="0.25">
      <c r="A279" t="s">
        <v>1335</v>
      </c>
      <c r="C279" t="s">
        <v>777</v>
      </c>
      <c r="D279" t="s">
        <v>778</v>
      </c>
      <c r="E279" t="s">
        <v>779</v>
      </c>
      <c r="F279" t="s">
        <v>1336</v>
      </c>
      <c r="G279" s="57" t="s">
        <v>1337</v>
      </c>
      <c r="H279" t="s">
        <v>48</v>
      </c>
      <c r="I279" t="str">
        <f>INDEX(Level[Level],MATCH(PIs[[#This Row],[L]],Level[GUID],0),1)</f>
        <v>Major Must</v>
      </c>
      <c r="N279" t="s">
        <v>434</v>
      </c>
      <c r="O279" t="str">
        <f>INDEX(allsections[[S]:[Order]],MATCH(PIs[[#This Row],[SGUID]],allsections[SGUID],0),1)</f>
        <v>FV 25 AFVALBEHEER</v>
      </c>
      <c r="P279" t="str">
        <f>INDEX(allsections[[S]:[Order]],MATCH(PIs[[#This Row],[SGUID]],allsections[SGUID],0),2)</f>
        <v>-</v>
      </c>
      <c r="Q279">
        <f>INDEX(allsections[[S]:[Order]],MATCH(PIs[[#This Row],[SGUID]],allsections[SGUID],0),3)</f>
        <v>25</v>
      </c>
      <c r="R279" t="s">
        <v>119</v>
      </c>
      <c r="S279" t="str">
        <f>INDEX(allsections[[S]:[Order]],MATCH(PIs[[#This Row],[SSGUID]],allsections[SGUID],0),1)</f>
        <v>-</v>
      </c>
      <c r="T279" t="str">
        <f>INDEX(allsections[[S]:[Order]],MATCH(PIs[[#This Row],[SSGUID]],allsections[SGUID],0),2)</f>
        <v>-</v>
      </c>
      <c r="U279">
        <f>INDEX(S2PQ_relational[],MATCH(PIs[[#This Row],[GUID]],S2PQ_relational[PIGUID],0),2)</f>
        <v>0</v>
      </c>
      <c r="V279" t="b">
        <v>0</v>
      </c>
      <c r="W279" t="b">
        <v>0</v>
      </c>
    </row>
    <row r="280" spans="1:23" ht="409.5" x14ac:dyDescent="0.25">
      <c r="A280" t="s">
        <v>1338</v>
      </c>
      <c r="C280" t="s">
        <v>671</v>
      </c>
      <c r="D280" t="s">
        <v>672</v>
      </c>
      <c r="E280" t="s">
        <v>673</v>
      </c>
      <c r="F280" t="s">
        <v>674</v>
      </c>
      <c r="G280" s="57" t="s">
        <v>675</v>
      </c>
      <c r="H280" t="s">
        <v>48</v>
      </c>
      <c r="I280" t="str">
        <f>INDEX(Level[Level],MATCH(PIs[[#This Row],[L]],Level[GUID],0),1)</f>
        <v>Major Must</v>
      </c>
      <c r="N280" t="s">
        <v>58</v>
      </c>
      <c r="O280" t="str">
        <f>INDEX(allsections[[S]:[Order]],MATCH(PIs[[#This Row],[SGUID]],allsections[SGUID],0),1)</f>
        <v>FV 30 WATERBEHEER</v>
      </c>
      <c r="P280" t="str">
        <f>INDEX(allsections[[S]:[Order]],MATCH(PIs[[#This Row],[SGUID]],allsections[SGUID],0),2)</f>
        <v>-</v>
      </c>
      <c r="Q280">
        <f>INDEX(allsections[[S]:[Order]],MATCH(PIs[[#This Row],[SGUID]],allsections[SGUID],0),3)</f>
        <v>30</v>
      </c>
      <c r="R280" t="s">
        <v>676</v>
      </c>
      <c r="S280" t="str">
        <f>INDEX(allsections[[S]:[Order]],MATCH(PIs[[#This Row],[SSGUID]],allsections[SGUID],0),1)</f>
        <v>FV 30.01 Risicobeoordelingen en -beheerplan voor watergebruik</v>
      </c>
      <c r="T280" t="str">
        <f>INDEX(allsections[[S]:[Order]],MATCH(PIs[[#This Row],[SSGUID]],allsections[SGUID],0),2)</f>
        <v>-</v>
      </c>
      <c r="U280">
        <f>INDEX(S2PQ_relational[],MATCH(PIs[[#This Row],[GUID]],S2PQ_relational[PIGUID],0),2)</f>
        <v>0</v>
      </c>
      <c r="V280" t="b">
        <v>0</v>
      </c>
      <c r="W280" t="b">
        <v>0</v>
      </c>
    </row>
    <row r="281" spans="1:23" ht="409.5" x14ac:dyDescent="0.25">
      <c r="A281" t="s">
        <v>1339</v>
      </c>
      <c r="C281" t="s">
        <v>771</v>
      </c>
      <c r="D281" t="s">
        <v>772</v>
      </c>
      <c r="E281" t="s">
        <v>773</v>
      </c>
      <c r="F281" t="s">
        <v>774</v>
      </c>
      <c r="G281" s="57" t="s">
        <v>775</v>
      </c>
      <c r="H281" t="s">
        <v>48</v>
      </c>
      <c r="I281" t="str">
        <f>INDEX(Level[Level],MATCH(PIs[[#This Row],[L]],Level[GUID],0),1)</f>
        <v>Major Must</v>
      </c>
      <c r="N281" t="s">
        <v>58</v>
      </c>
      <c r="O281" t="str">
        <f>INDEX(allsections[[S]:[Order]],MATCH(PIs[[#This Row],[SGUID]],allsections[SGUID],0),1)</f>
        <v>FV 30 WATERBEHEER</v>
      </c>
      <c r="P281" t="str">
        <f>INDEX(allsections[[S]:[Order]],MATCH(PIs[[#This Row],[SGUID]],allsections[SGUID],0),2)</f>
        <v>-</v>
      </c>
      <c r="Q281">
        <f>INDEX(allsections[[S]:[Order]],MATCH(PIs[[#This Row],[SGUID]],allsections[SGUID],0),3)</f>
        <v>30</v>
      </c>
      <c r="R281" t="s">
        <v>676</v>
      </c>
      <c r="S281" t="str">
        <f>INDEX(allsections[[S]:[Order]],MATCH(PIs[[#This Row],[SSGUID]],allsections[SGUID],0),1)</f>
        <v>FV 30.01 Risicobeoordelingen en -beheerplan voor watergebruik</v>
      </c>
      <c r="T281" t="str">
        <f>INDEX(allsections[[S]:[Order]],MATCH(PIs[[#This Row],[SSGUID]],allsections[SGUID],0),2)</f>
        <v>-</v>
      </c>
      <c r="U281">
        <f>INDEX(S2PQ_relational[],MATCH(PIs[[#This Row],[GUID]],S2PQ_relational[PIGUID],0),2)</f>
        <v>0</v>
      </c>
      <c r="V281" t="b">
        <v>0</v>
      </c>
      <c r="W281" t="b">
        <v>0</v>
      </c>
    </row>
    <row r="282" spans="1:23" hidden="1" x14ac:dyDescent="0.25">
      <c r="A282" t="s">
        <v>1340</v>
      </c>
      <c r="C282" t="s">
        <v>765</v>
      </c>
      <c r="D282" t="s">
        <v>766</v>
      </c>
      <c r="E282" t="s">
        <v>767</v>
      </c>
      <c r="F282" t="s">
        <v>768</v>
      </c>
      <c r="G282" t="s">
        <v>769</v>
      </c>
      <c r="H282" t="s">
        <v>48</v>
      </c>
      <c r="I282" t="str">
        <f>INDEX(Level[Level],MATCH(PIs[[#This Row],[L]],Level[GUID],0),1)</f>
        <v>Major Must</v>
      </c>
      <c r="N282" t="s">
        <v>58</v>
      </c>
      <c r="O282" t="str">
        <f>INDEX(allsections[[S]:[Order]],MATCH(PIs[[#This Row],[SGUID]],allsections[SGUID],0),1)</f>
        <v>FV 30 WATERBEHEER</v>
      </c>
      <c r="P282" t="str">
        <f>INDEX(allsections[[S]:[Order]],MATCH(PIs[[#This Row],[SGUID]],allsections[SGUID],0),2)</f>
        <v>-</v>
      </c>
      <c r="Q282">
        <f>INDEX(allsections[[S]:[Order]],MATCH(PIs[[#This Row],[SGUID]],allsections[SGUID],0),3)</f>
        <v>30</v>
      </c>
      <c r="R282" t="s">
        <v>745</v>
      </c>
      <c r="S282" t="str">
        <f>INDEX(allsections[[S]:[Order]],MATCH(PIs[[#This Row],[SSGUID]],allsections[SGUID],0),1)</f>
        <v>FV 30.04 Wateropslag</v>
      </c>
      <c r="T282" t="str">
        <f>INDEX(allsections[[S]:[Order]],MATCH(PIs[[#This Row],[SSGUID]],allsections[SGUID],0),2)</f>
        <v>-</v>
      </c>
      <c r="U282" t="str">
        <f>INDEX(S2PQ_relational[],MATCH(PIs[[#This Row],[GUID]],S2PQ_relational[PIGUID],0),2)</f>
        <v>7tAiqBVsvFH04j72mUF0fD</v>
      </c>
      <c r="V282" t="b">
        <v>0</v>
      </c>
      <c r="W282" t="b">
        <v>0</v>
      </c>
    </row>
    <row r="283" spans="1:23" ht="409.5" x14ac:dyDescent="0.25">
      <c r="A283" t="s">
        <v>1341</v>
      </c>
      <c r="C283" t="s">
        <v>721</v>
      </c>
      <c r="D283" t="s">
        <v>722</v>
      </c>
      <c r="E283" t="s">
        <v>723</v>
      </c>
      <c r="F283" t="s">
        <v>724</v>
      </c>
      <c r="G283" s="57" t="s">
        <v>725</v>
      </c>
      <c r="H283" t="s">
        <v>57</v>
      </c>
      <c r="I283" t="str">
        <f>INDEX(Level[Level],MATCH(PIs[[#This Row],[L]],Level[GUID],0),1)</f>
        <v>Minor Must</v>
      </c>
      <c r="N283" t="s">
        <v>58</v>
      </c>
      <c r="O283" t="str">
        <f>INDEX(allsections[[S]:[Order]],MATCH(PIs[[#This Row],[SGUID]],allsections[SGUID],0),1)</f>
        <v>FV 30 WATERBEHEER</v>
      </c>
      <c r="P283" t="str">
        <f>INDEX(allsections[[S]:[Order]],MATCH(PIs[[#This Row],[SGUID]],allsections[SGUID],0),2)</f>
        <v>-</v>
      </c>
      <c r="Q283">
        <f>INDEX(allsections[[S]:[Order]],MATCH(PIs[[#This Row],[SGUID]],allsections[SGUID],0),3)</f>
        <v>30</v>
      </c>
      <c r="R283" t="s">
        <v>726</v>
      </c>
      <c r="S283" t="str">
        <f>INDEX(allsections[[S]:[Order]],MATCH(PIs[[#This Row],[SSGUID]],allsections[SGUID],0),1)</f>
        <v>FV 30.03 Efficiënt watergebruik op het bedrijf</v>
      </c>
      <c r="T283" t="str">
        <f>INDEX(allsections[[S]:[Order]],MATCH(PIs[[#This Row],[SSGUID]],allsections[SGUID],0),2)</f>
        <v>-</v>
      </c>
      <c r="U283">
        <f>INDEX(S2PQ_relational[],MATCH(PIs[[#This Row],[GUID]],S2PQ_relational[PIGUID],0),2)</f>
        <v>0</v>
      </c>
      <c r="V283" t="b">
        <v>0</v>
      </c>
      <c r="W283" t="b">
        <v>0</v>
      </c>
    </row>
    <row r="284" spans="1:23" ht="409.5" x14ac:dyDescent="0.25">
      <c r="A284" t="s">
        <v>1342</v>
      </c>
      <c r="C284" t="s">
        <v>734</v>
      </c>
      <c r="D284" t="s">
        <v>735</v>
      </c>
      <c r="E284" t="s">
        <v>736</v>
      </c>
      <c r="F284" t="s">
        <v>737</v>
      </c>
      <c r="G284" s="57" t="s">
        <v>738</v>
      </c>
      <c r="H284" t="s">
        <v>48</v>
      </c>
      <c r="I284" t="str">
        <f>INDEX(Level[Level],MATCH(PIs[[#This Row],[L]],Level[GUID],0),1)</f>
        <v>Major Must</v>
      </c>
      <c r="N284" t="s">
        <v>58</v>
      </c>
      <c r="O284" t="str">
        <f>INDEX(allsections[[S]:[Order]],MATCH(PIs[[#This Row],[SGUID]],allsections[SGUID],0),1)</f>
        <v>FV 30 WATERBEHEER</v>
      </c>
      <c r="P284" t="str">
        <f>INDEX(allsections[[S]:[Order]],MATCH(PIs[[#This Row],[SGUID]],allsections[SGUID],0),2)</f>
        <v>-</v>
      </c>
      <c r="Q284">
        <f>INDEX(allsections[[S]:[Order]],MATCH(PIs[[#This Row],[SGUID]],allsections[SGUID],0),3)</f>
        <v>30</v>
      </c>
      <c r="R284" t="s">
        <v>683</v>
      </c>
      <c r="S284" t="str">
        <f>INDEX(allsections[[S]:[Order]],MATCH(PIs[[#This Row],[SSGUID]],allsections[SGUID],0),1)</f>
        <v>FV 30.02 Waterbronnen</v>
      </c>
      <c r="T284" t="str">
        <f>INDEX(allsections[[S]:[Order]],MATCH(PIs[[#This Row],[SSGUID]],allsections[SGUID],0),2)</f>
        <v>-</v>
      </c>
      <c r="U284">
        <f>INDEX(S2PQ_relational[],MATCH(PIs[[#This Row],[GUID]],S2PQ_relational[PIGUID],0),2)</f>
        <v>0</v>
      </c>
      <c r="V284" t="b">
        <v>0</v>
      </c>
      <c r="W284" t="b">
        <v>0</v>
      </c>
    </row>
    <row r="285" spans="1:23" hidden="1" x14ac:dyDescent="0.25">
      <c r="A285" t="s">
        <v>1343</v>
      </c>
      <c r="C285" t="s">
        <v>740</v>
      </c>
      <c r="D285" t="s">
        <v>741</v>
      </c>
      <c r="E285" t="s">
        <v>742</v>
      </c>
      <c r="F285" t="s">
        <v>743</v>
      </c>
      <c r="G285" t="s">
        <v>744</v>
      </c>
      <c r="H285" t="s">
        <v>66</v>
      </c>
      <c r="I285" t="str">
        <f>INDEX(Level[Level],MATCH(PIs[[#This Row],[L]],Level[GUID],0),1)</f>
        <v>Aanbeveling</v>
      </c>
      <c r="N285" t="s">
        <v>58</v>
      </c>
      <c r="O285" t="str">
        <f>INDEX(allsections[[S]:[Order]],MATCH(PIs[[#This Row],[SGUID]],allsections[SGUID],0),1)</f>
        <v>FV 30 WATERBEHEER</v>
      </c>
      <c r="P285" t="str">
        <f>INDEX(allsections[[S]:[Order]],MATCH(PIs[[#This Row],[SGUID]],allsections[SGUID],0),2)</f>
        <v>-</v>
      </c>
      <c r="Q285">
        <f>INDEX(allsections[[S]:[Order]],MATCH(PIs[[#This Row],[SGUID]],allsections[SGUID],0),3)</f>
        <v>30</v>
      </c>
      <c r="R285" t="s">
        <v>745</v>
      </c>
      <c r="S285" t="str">
        <f>INDEX(allsections[[S]:[Order]],MATCH(PIs[[#This Row],[SSGUID]],allsections[SGUID],0),1)</f>
        <v>FV 30.04 Wateropslag</v>
      </c>
      <c r="T285" t="str">
        <f>INDEX(allsections[[S]:[Order]],MATCH(PIs[[#This Row],[SSGUID]],allsections[SGUID],0),2)</f>
        <v>-</v>
      </c>
      <c r="U285" t="str">
        <f>INDEX(S2PQ_relational[],MATCH(PIs[[#This Row],[GUID]],S2PQ_relational[PIGUID],0),2)</f>
        <v>7tAiqBVsvFH04j72mUF0fD</v>
      </c>
      <c r="V285" t="b">
        <v>0</v>
      </c>
      <c r="W285" t="b">
        <v>0</v>
      </c>
    </row>
    <row r="286" spans="1:23" x14ac:dyDescent="0.25">
      <c r="A286" t="s">
        <v>1344</v>
      </c>
      <c r="C286" t="s">
        <v>747</v>
      </c>
      <c r="D286" t="s">
        <v>748</v>
      </c>
      <c r="E286" t="s">
        <v>749</v>
      </c>
      <c r="F286" t="s">
        <v>750</v>
      </c>
      <c r="G286" t="s">
        <v>751</v>
      </c>
      <c r="H286" t="s">
        <v>66</v>
      </c>
      <c r="I286" t="str">
        <f>INDEX(Level[Level],MATCH(PIs[[#This Row],[L]],Level[GUID],0),1)</f>
        <v>Aanbeveling</v>
      </c>
      <c r="N286" t="s">
        <v>58</v>
      </c>
      <c r="O286" t="str">
        <f>INDEX(allsections[[S]:[Order]],MATCH(PIs[[#This Row],[SGUID]],allsections[SGUID],0),1)</f>
        <v>FV 30 WATERBEHEER</v>
      </c>
      <c r="P286" t="str">
        <f>INDEX(allsections[[S]:[Order]],MATCH(PIs[[#This Row],[SGUID]],allsections[SGUID],0),2)</f>
        <v>-</v>
      </c>
      <c r="Q286">
        <f>INDEX(allsections[[S]:[Order]],MATCH(PIs[[#This Row],[SGUID]],allsections[SGUID],0),3)</f>
        <v>30</v>
      </c>
      <c r="R286" t="s">
        <v>676</v>
      </c>
      <c r="S286" t="str">
        <f>INDEX(allsections[[S]:[Order]],MATCH(PIs[[#This Row],[SSGUID]],allsections[SGUID],0),1)</f>
        <v>FV 30.01 Risicobeoordelingen en -beheerplan voor watergebruik</v>
      </c>
      <c r="T286" t="str">
        <f>INDEX(allsections[[S]:[Order]],MATCH(PIs[[#This Row],[SSGUID]],allsections[SGUID],0),2)</f>
        <v>-</v>
      </c>
      <c r="U286">
        <f>INDEX(S2PQ_relational[],MATCH(PIs[[#This Row],[GUID]],S2PQ_relational[PIGUID],0),2)</f>
        <v>0</v>
      </c>
      <c r="V286" t="b">
        <v>0</v>
      </c>
      <c r="W286" t="b">
        <v>0</v>
      </c>
    </row>
    <row r="287" spans="1:23" ht="409.5" x14ac:dyDescent="0.25">
      <c r="A287" t="s">
        <v>1345</v>
      </c>
      <c r="C287" t="s">
        <v>983</v>
      </c>
      <c r="D287" t="s">
        <v>984</v>
      </c>
      <c r="E287" t="s">
        <v>985</v>
      </c>
      <c r="F287" t="s">
        <v>986</v>
      </c>
      <c r="G287" s="57" t="s">
        <v>987</v>
      </c>
      <c r="H287" t="s">
        <v>48</v>
      </c>
      <c r="I287" t="str">
        <f>INDEX(Level[Level],MATCH(PIs[[#This Row],[L]],Level[GUID],0),1)</f>
        <v>Major Must</v>
      </c>
      <c r="N287" t="s">
        <v>968</v>
      </c>
      <c r="O287" t="str">
        <f>INDEX(allsections[[S]:[Order]],MATCH(PIs[[#This Row],[SGUID]],allsections[SGUID],0),1)</f>
        <v>FV 19 HYGIËNE</v>
      </c>
      <c r="P287" t="str">
        <f>INDEX(allsections[[S]:[Order]],MATCH(PIs[[#This Row],[SGUID]],allsections[SGUID],0),2)</f>
        <v>-</v>
      </c>
      <c r="Q287">
        <f>INDEX(allsections[[S]:[Order]],MATCH(PIs[[#This Row],[SGUID]],allsections[SGUID],0),3)</f>
        <v>19</v>
      </c>
      <c r="R287" t="s">
        <v>119</v>
      </c>
      <c r="S287" t="str">
        <f>INDEX(allsections[[S]:[Order]],MATCH(PIs[[#This Row],[SSGUID]],allsections[SGUID],0),1)</f>
        <v>-</v>
      </c>
      <c r="T287" t="str">
        <f>INDEX(allsections[[S]:[Order]],MATCH(PIs[[#This Row],[SSGUID]],allsections[SGUID],0),2)</f>
        <v>-</v>
      </c>
      <c r="U287">
        <f>INDEX(S2PQ_relational[],MATCH(PIs[[#This Row],[GUID]],S2PQ_relational[PIGUID],0),2)</f>
        <v>0</v>
      </c>
      <c r="V287" t="b">
        <v>0</v>
      </c>
      <c r="W287" t="b">
        <v>0</v>
      </c>
    </row>
    <row r="288" spans="1:23" ht="409.5" hidden="1" x14ac:dyDescent="0.25">
      <c r="A288" t="s">
        <v>1346</v>
      </c>
      <c r="C288" t="s">
        <v>1211</v>
      </c>
      <c r="D288" t="s">
        <v>1212</v>
      </c>
      <c r="E288" t="s">
        <v>1213</v>
      </c>
      <c r="F288" t="s">
        <v>1214</v>
      </c>
      <c r="G288" s="57" t="s">
        <v>1215</v>
      </c>
      <c r="H288" t="s">
        <v>57</v>
      </c>
      <c r="I288" t="str">
        <f>INDEX(Level[Level],MATCH(PIs[[#This Row],[L]],Level[GUID],0),1)</f>
        <v>Minor Must</v>
      </c>
      <c r="N288" t="s">
        <v>548</v>
      </c>
      <c r="O288" t="str">
        <f>INDEX(allsections[[S]:[Order]],MATCH(PIs[[#This Row],[SGUID]],allsections[SGUID],0),1)</f>
        <v>FV 33 NAOOGSTVERWERKING</v>
      </c>
      <c r="P288" t="str">
        <f>INDEX(allsections[[S]:[Order]],MATCH(PIs[[#This Row],[SGUID]],allsections[SGUID],0),2)</f>
        <v>-</v>
      </c>
      <c r="Q288">
        <f>INDEX(allsections[[S]:[Order]],MATCH(PIs[[#This Row],[SGUID]],allsections[SGUID],0),3)</f>
        <v>33</v>
      </c>
      <c r="R288" t="s">
        <v>1216</v>
      </c>
      <c r="S288" t="str">
        <f>INDEX(allsections[[S]:[Order]],MATCH(PIs[[#This Row],[SSGUID]],allsections[SGUID],0),1)</f>
        <v>FV 33.06 Milieumonitoringprogramma</v>
      </c>
      <c r="T288" t="str">
        <f>INDEX(allsections[[S]:[Order]],MATCH(PIs[[#This Row],[SSGUID]],allsections[SGUID],0),2)</f>
        <v>-</v>
      </c>
      <c r="U288" t="str">
        <f>INDEX(S2PQ_relational[],MATCH(PIs[[#This Row],[GUID]],S2PQ_relational[PIGUID],0),2)</f>
        <v>4olPxP688jGFD8NAhFWCVU</v>
      </c>
      <c r="V288" t="b">
        <v>0</v>
      </c>
      <c r="W288" t="b">
        <v>0</v>
      </c>
    </row>
    <row r="289" spans="1:23" ht="409.5" hidden="1" x14ac:dyDescent="0.25">
      <c r="A289" t="s">
        <v>1347</v>
      </c>
      <c r="C289" t="s">
        <v>1186</v>
      </c>
      <c r="D289" t="s">
        <v>1187</v>
      </c>
      <c r="E289" t="s">
        <v>1188</v>
      </c>
      <c r="F289" t="s">
        <v>1189</v>
      </c>
      <c r="G289" s="57" t="s">
        <v>1190</v>
      </c>
      <c r="H289" t="s">
        <v>48</v>
      </c>
      <c r="I289" t="str">
        <f>INDEX(Level[Level],MATCH(PIs[[#This Row],[L]],Level[GUID],0),1)</f>
        <v>Major Must</v>
      </c>
      <c r="N289" t="s">
        <v>548</v>
      </c>
      <c r="O289" t="str">
        <f>INDEX(allsections[[S]:[Order]],MATCH(PIs[[#This Row],[SGUID]],allsections[SGUID],0),1)</f>
        <v>FV 33 NAOOGSTVERWERKING</v>
      </c>
      <c r="P289" t="str">
        <f>INDEX(allsections[[S]:[Order]],MATCH(PIs[[#This Row],[SGUID]],allsections[SGUID],0),2)</f>
        <v>-</v>
      </c>
      <c r="Q289">
        <f>INDEX(allsections[[S]:[Order]],MATCH(PIs[[#This Row],[SGUID]],allsections[SGUID],0),3)</f>
        <v>33</v>
      </c>
      <c r="R289" t="s">
        <v>981</v>
      </c>
      <c r="S289" t="str">
        <f>INDEX(allsections[[S]:[Order]],MATCH(PIs[[#This Row],[SSGUID]],allsections[SGUID],0),1)</f>
        <v>FV 33.01 Verpakkingsgebieden (in het veld of faciliteit) en opslaggebieden</v>
      </c>
      <c r="T289" t="str">
        <f>INDEX(allsections[[S]:[Order]],MATCH(PIs[[#This Row],[SSGUID]],allsections[SGUID],0),2)</f>
        <v>-</v>
      </c>
      <c r="U289" t="str">
        <f>INDEX(S2PQ_relational[],MATCH(PIs[[#This Row],[GUID]],S2PQ_relational[PIGUID],0),2)</f>
        <v>4olPxP688jGFD8NAhFWCVU</v>
      </c>
      <c r="V289" t="b">
        <v>0</v>
      </c>
      <c r="W289" t="b">
        <v>0</v>
      </c>
    </row>
    <row r="290" spans="1:23" hidden="1" x14ac:dyDescent="0.25">
      <c r="A290" t="s">
        <v>1348</v>
      </c>
      <c r="C290" t="s">
        <v>1008</v>
      </c>
      <c r="D290" t="s">
        <v>1009</v>
      </c>
      <c r="E290" t="s">
        <v>1010</v>
      </c>
      <c r="F290" t="s">
        <v>1011</v>
      </c>
      <c r="G290" t="s">
        <v>1012</v>
      </c>
      <c r="H290" t="s">
        <v>57</v>
      </c>
      <c r="I290" t="str">
        <f>INDEX(Level[Level],MATCH(PIs[[#This Row],[L]],Level[GUID],0),1)</f>
        <v>Minor Must</v>
      </c>
      <c r="N290" t="s">
        <v>548</v>
      </c>
      <c r="O290" t="str">
        <f>INDEX(allsections[[S]:[Order]],MATCH(PIs[[#This Row],[SGUID]],allsections[SGUID],0),1)</f>
        <v>FV 33 NAOOGSTVERWERKING</v>
      </c>
      <c r="P290" t="str">
        <f>INDEX(allsections[[S]:[Order]],MATCH(PIs[[#This Row],[SGUID]],allsections[SGUID],0),2)</f>
        <v>-</v>
      </c>
      <c r="Q290">
        <f>INDEX(allsections[[S]:[Order]],MATCH(PIs[[#This Row],[SGUID]],allsections[SGUID],0),3)</f>
        <v>33</v>
      </c>
      <c r="R290" t="s">
        <v>981</v>
      </c>
      <c r="S290" t="str">
        <f>INDEX(allsections[[S]:[Order]],MATCH(PIs[[#This Row],[SSGUID]],allsections[SGUID],0),1)</f>
        <v>FV 33.01 Verpakkingsgebieden (in het veld of faciliteit) en opslaggebieden</v>
      </c>
      <c r="T290" t="str">
        <f>INDEX(allsections[[S]:[Order]],MATCH(PIs[[#This Row],[SSGUID]],allsections[SGUID],0),2)</f>
        <v>-</v>
      </c>
      <c r="U290" t="str">
        <f>INDEX(S2PQ_relational[],MATCH(PIs[[#This Row],[GUID]],S2PQ_relational[PIGUID],0),2)</f>
        <v>4olPxP688jGFD8NAhFWCVU</v>
      </c>
      <c r="V290" t="b">
        <v>0</v>
      </c>
      <c r="W290" t="b">
        <v>0</v>
      </c>
    </row>
    <row r="291" spans="1:23" hidden="1" x14ac:dyDescent="0.25">
      <c r="A291" t="s">
        <v>1349</v>
      </c>
      <c r="C291" t="s">
        <v>976</v>
      </c>
      <c r="D291" t="s">
        <v>977</v>
      </c>
      <c r="E291" t="s">
        <v>978</v>
      </c>
      <c r="F291" t="s">
        <v>979</v>
      </c>
      <c r="G291" t="s">
        <v>980</v>
      </c>
      <c r="H291" t="s">
        <v>48</v>
      </c>
      <c r="I291" t="str">
        <f>INDEX(Level[Level],MATCH(PIs[[#This Row],[L]],Level[GUID],0),1)</f>
        <v>Major Must</v>
      </c>
      <c r="N291" t="s">
        <v>548</v>
      </c>
      <c r="O291" t="str">
        <f>INDEX(allsections[[S]:[Order]],MATCH(PIs[[#This Row],[SGUID]],allsections[SGUID],0),1)</f>
        <v>FV 33 NAOOGSTVERWERKING</v>
      </c>
      <c r="P291" t="str">
        <f>INDEX(allsections[[S]:[Order]],MATCH(PIs[[#This Row],[SGUID]],allsections[SGUID],0),2)</f>
        <v>-</v>
      </c>
      <c r="Q291">
        <f>INDEX(allsections[[S]:[Order]],MATCH(PIs[[#This Row],[SGUID]],allsections[SGUID],0),3)</f>
        <v>33</v>
      </c>
      <c r="R291" t="s">
        <v>981</v>
      </c>
      <c r="S291" t="str">
        <f>INDEX(allsections[[S]:[Order]],MATCH(PIs[[#This Row],[SSGUID]],allsections[SGUID],0),1)</f>
        <v>FV 33.01 Verpakkingsgebieden (in het veld of faciliteit) en opslaggebieden</v>
      </c>
      <c r="T291" t="str">
        <f>INDEX(allsections[[S]:[Order]],MATCH(PIs[[#This Row],[SSGUID]],allsections[SGUID],0),2)</f>
        <v>-</v>
      </c>
      <c r="U291" t="str">
        <f>INDEX(S2PQ_relational[],MATCH(PIs[[#This Row],[GUID]],S2PQ_relational[PIGUID],0),2)</f>
        <v>4olPxP688jGFD8NAhFWCVU</v>
      </c>
      <c r="V291" t="b">
        <v>0</v>
      </c>
      <c r="W291" t="b">
        <v>0</v>
      </c>
    </row>
    <row r="292" spans="1:23" ht="409.5" hidden="1" x14ac:dyDescent="0.25">
      <c r="A292" t="s">
        <v>1350</v>
      </c>
      <c r="C292" t="s">
        <v>1174</v>
      </c>
      <c r="D292" t="s">
        <v>1175</v>
      </c>
      <c r="E292" t="s">
        <v>1176</v>
      </c>
      <c r="F292" t="s">
        <v>1177</v>
      </c>
      <c r="G292" s="57" t="s">
        <v>1178</v>
      </c>
      <c r="H292" t="s">
        <v>48</v>
      </c>
      <c r="I292" t="str">
        <f>INDEX(Level[Level],MATCH(PIs[[#This Row],[L]],Level[GUID],0),1)</f>
        <v>Major Must</v>
      </c>
      <c r="N292" t="s">
        <v>548</v>
      </c>
      <c r="O292" t="str">
        <f>INDEX(allsections[[S]:[Order]],MATCH(PIs[[#This Row],[SGUID]],allsections[SGUID],0),1)</f>
        <v>FV 33 NAOOGSTVERWERKING</v>
      </c>
      <c r="P292" t="str">
        <f>INDEX(allsections[[S]:[Order]],MATCH(PIs[[#This Row],[SGUID]],allsections[SGUID],0),2)</f>
        <v>-</v>
      </c>
      <c r="Q292">
        <f>INDEX(allsections[[S]:[Order]],MATCH(PIs[[#This Row],[SGUID]],allsections[SGUID],0),3)</f>
        <v>33</v>
      </c>
      <c r="R292" t="s">
        <v>549</v>
      </c>
      <c r="S292" t="str">
        <f>INDEX(allsections[[S]:[Order]],MATCH(PIs[[#This Row],[SSGUID]],allsections[SGUID],0),1)</f>
        <v>FV 33.04 Ongediertebestrijding</v>
      </c>
      <c r="T292" t="str">
        <f>INDEX(allsections[[S]:[Order]],MATCH(PIs[[#This Row],[SSGUID]],allsections[SGUID],0),2)</f>
        <v>-</v>
      </c>
      <c r="U292" t="str">
        <f>INDEX(S2PQ_relational[],MATCH(PIs[[#This Row],[GUID]],S2PQ_relational[PIGUID],0),2)</f>
        <v>4olPxP688jGFD8NAhFWCVU</v>
      </c>
      <c r="V292" t="b">
        <v>0</v>
      </c>
      <c r="W292" t="b">
        <v>0</v>
      </c>
    </row>
    <row r="293" spans="1:23" ht="409.5" hidden="1" x14ac:dyDescent="0.25">
      <c r="A293" t="s">
        <v>1351</v>
      </c>
      <c r="C293" t="s">
        <v>1086</v>
      </c>
      <c r="D293" t="s">
        <v>1087</v>
      </c>
      <c r="E293" t="s">
        <v>1088</v>
      </c>
      <c r="F293" t="s">
        <v>1089</v>
      </c>
      <c r="G293" s="57" t="s">
        <v>1090</v>
      </c>
      <c r="H293" t="s">
        <v>57</v>
      </c>
      <c r="I293" t="str">
        <f>INDEX(Level[Level],MATCH(PIs[[#This Row],[L]],Level[GUID],0),1)</f>
        <v>Minor Must</v>
      </c>
      <c r="N293" t="s">
        <v>548</v>
      </c>
      <c r="O293" t="str">
        <f>INDEX(allsections[[S]:[Order]],MATCH(PIs[[#This Row],[SGUID]],allsections[SGUID],0),1)</f>
        <v>FV 33 NAOOGSTVERWERKING</v>
      </c>
      <c r="P293" t="str">
        <f>INDEX(allsections[[S]:[Order]],MATCH(PIs[[#This Row],[SGUID]],allsections[SGUID],0),2)</f>
        <v>-</v>
      </c>
      <c r="Q293">
        <f>INDEX(allsections[[S]:[Order]],MATCH(PIs[[#This Row],[SGUID]],allsections[SGUID],0),3)</f>
        <v>33</v>
      </c>
      <c r="R293" t="s">
        <v>1091</v>
      </c>
      <c r="S293" t="str">
        <f>INDEX(allsections[[S]:[Order]],MATCH(PIs[[#This Row],[SSGUID]],allsections[SGUID],0),1)</f>
        <v>FV 33.05 Productetikettering</v>
      </c>
      <c r="T293" t="str">
        <f>INDEX(allsections[[S]:[Order]],MATCH(PIs[[#This Row],[SSGUID]],allsections[SGUID],0),2)</f>
        <v>-</v>
      </c>
      <c r="U293" t="str">
        <f>INDEX(S2PQ_relational[],MATCH(PIs[[#This Row],[GUID]],S2PQ_relational[PIGUID],0),2)</f>
        <v>4olPxP688jGFD8NAhFWCVU</v>
      </c>
      <c r="V293" t="b">
        <v>0</v>
      </c>
      <c r="W293" t="b">
        <v>0</v>
      </c>
    </row>
    <row r="294" spans="1:23" hidden="1" x14ac:dyDescent="0.25">
      <c r="A294" t="s">
        <v>1352</v>
      </c>
      <c r="C294" t="s">
        <v>543</v>
      </c>
      <c r="D294" t="s">
        <v>544</v>
      </c>
      <c r="E294" t="s">
        <v>545</v>
      </c>
      <c r="F294" t="s">
        <v>546</v>
      </c>
      <c r="G294" t="s">
        <v>547</v>
      </c>
      <c r="H294" t="s">
        <v>48</v>
      </c>
      <c r="I294" t="str">
        <f>INDEX(Level[Level],MATCH(PIs[[#This Row],[L]],Level[GUID],0),1)</f>
        <v>Major Must</v>
      </c>
      <c r="N294" t="s">
        <v>548</v>
      </c>
      <c r="O294" t="str">
        <f>INDEX(allsections[[S]:[Order]],MATCH(PIs[[#This Row],[SGUID]],allsections[SGUID],0),1)</f>
        <v>FV 33 NAOOGSTVERWERKING</v>
      </c>
      <c r="P294" t="str">
        <f>INDEX(allsections[[S]:[Order]],MATCH(PIs[[#This Row],[SGUID]],allsections[SGUID],0),2)</f>
        <v>-</v>
      </c>
      <c r="Q294">
        <f>INDEX(allsections[[S]:[Order]],MATCH(PIs[[#This Row],[SGUID]],allsections[SGUID],0),3)</f>
        <v>33</v>
      </c>
      <c r="R294" t="s">
        <v>549</v>
      </c>
      <c r="S294" t="str">
        <f>INDEX(allsections[[S]:[Order]],MATCH(PIs[[#This Row],[SSGUID]],allsections[SGUID],0),1)</f>
        <v>FV 33.04 Ongediertebestrijding</v>
      </c>
      <c r="T294" t="str">
        <f>INDEX(allsections[[S]:[Order]],MATCH(PIs[[#This Row],[SSGUID]],allsections[SGUID],0),2)</f>
        <v>-</v>
      </c>
      <c r="U294" t="str">
        <f>INDEX(S2PQ_relational[],MATCH(PIs[[#This Row],[GUID]],S2PQ_relational[PIGUID],0),2)</f>
        <v>4olPxP688jGFD8NAhFWCVU</v>
      </c>
      <c r="V294" t="b">
        <v>0</v>
      </c>
      <c r="W294" t="b">
        <v>0</v>
      </c>
    </row>
    <row r="295" spans="1:23" hidden="1" x14ac:dyDescent="0.25">
      <c r="A295" t="s">
        <v>1353</v>
      </c>
      <c r="C295" t="s">
        <v>1204</v>
      </c>
      <c r="D295" t="s">
        <v>1205</v>
      </c>
      <c r="E295" t="s">
        <v>1206</v>
      </c>
      <c r="F295" t="s">
        <v>1207</v>
      </c>
      <c r="G295" t="s">
        <v>1208</v>
      </c>
      <c r="H295" t="s">
        <v>57</v>
      </c>
      <c r="I295" t="str">
        <f>INDEX(Level[Level],MATCH(PIs[[#This Row],[L]],Level[GUID],0),1)</f>
        <v>Minor Must</v>
      </c>
      <c r="N295" t="s">
        <v>548</v>
      </c>
      <c r="O295" t="str">
        <f>INDEX(allsections[[S]:[Order]],MATCH(PIs[[#This Row],[SGUID]],allsections[SGUID],0),1)</f>
        <v>FV 33 NAOOGSTVERWERKING</v>
      </c>
      <c r="P295" t="str">
        <f>INDEX(allsections[[S]:[Order]],MATCH(PIs[[#This Row],[SGUID]],allsections[SGUID],0),2)</f>
        <v>-</v>
      </c>
      <c r="Q295">
        <f>INDEX(allsections[[S]:[Order]],MATCH(PIs[[#This Row],[SGUID]],allsections[SGUID],0),3)</f>
        <v>33</v>
      </c>
      <c r="R295" t="s">
        <v>1209</v>
      </c>
      <c r="S295" t="str">
        <f>INDEX(allsections[[S]:[Order]],MATCH(PIs[[#This Row],[SSGUID]],allsections[SGUID],0),1)</f>
        <v>FV 33.03 Temperatuur- en luchtvochtigheidscontrole</v>
      </c>
      <c r="T295" t="str">
        <f>INDEX(allsections[[S]:[Order]],MATCH(PIs[[#This Row],[SSGUID]],allsections[SGUID],0),2)</f>
        <v>-</v>
      </c>
      <c r="U295" t="str">
        <f>INDEX(S2PQ_relational[],MATCH(PIs[[#This Row],[GUID]],S2PQ_relational[PIGUID],0),2)</f>
        <v>4olPxP688jGFD8NAhFWCVU</v>
      </c>
      <c r="V295" t="b">
        <v>0</v>
      </c>
      <c r="W295" t="b">
        <v>0</v>
      </c>
    </row>
    <row r="296" spans="1:23" ht="409.5" hidden="1" x14ac:dyDescent="0.25">
      <c r="A296" t="s">
        <v>1354</v>
      </c>
      <c r="C296" t="s">
        <v>1136</v>
      </c>
      <c r="D296" t="s">
        <v>1137</v>
      </c>
      <c r="E296" t="s">
        <v>1138</v>
      </c>
      <c r="F296" t="s">
        <v>1139</v>
      </c>
      <c r="G296" s="57" t="s">
        <v>1140</v>
      </c>
      <c r="H296" t="s">
        <v>48</v>
      </c>
      <c r="I296" t="str">
        <f>INDEX(Level[Level],MATCH(PIs[[#This Row],[L]],Level[GUID],0),1)</f>
        <v>Major Must</v>
      </c>
      <c r="N296" t="s">
        <v>548</v>
      </c>
      <c r="O296" t="str">
        <f>INDEX(allsections[[S]:[Order]],MATCH(PIs[[#This Row],[SGUID]],allsections[SGUID],0),1)</f>
        <v>FV 33 NAOOGSTVERWERKING</v>
      </c>
      <c r="P296" t="str">
        <f>INDEX(allsections[[S]:[Order]],MATCH(PIs[[#This Row],[SGUID]],allsections[SGUID],0),2)</f>
        <v>-</v>
      </c>
      <c r="Q296">
        <f>INDEX(allsections[[S]:[Order]],MATCH(PIs[[#This Row],[SGUID]],allsections[SGUID],0),3)</f>
        <v>33</v>
      </c>
      <c r="R296" t="s">
        <v>1141</v>
      </c>
      <c r="S296" t="str">
        <f>INDEX(allsections[[S]:[Order]],MATCH(PIs[[#This Row],[SSGUID]],allsections[SGUID],0),1)</f>
        <v>FV 33.02 Vreemde voorwerpen</v>
      </c>
      <c r="T296" t="str">
        <f>INDEX(allsections[[S]:[Order]],MATCH(PIs[[#This Row],[SSGUID]],allsections[SGUID],0),2)</f>
        <v>-</v>
      </c>
      <c r="U296" t="str">
        <f>INDEX(S2PQ_relational[],MATCH(PIs[[#This Row],[GUID]],S2PQ_relational[PIGUID],0),2)</f>
        <v>4olPxP688jGFD8NAhFWCVU</v>
      </c>
      <c r="V296" t="b">
        <v>0</v>
      </c>
      <c r="W296" t="b">
        <v>0</v>
      </c>
    </row>
    <row r="297" spans="1:23" hidden="1" x14ac:dyDescent="0.25">
      <c r="A297" t="s">
        <v>1355</v>
      </c>
      <c r="C297" t="s">
        <v>1143</v>
      </c>
      <c r="D297" t="s">
        <v>1144</v>
      </c>
      <c r="E297" t="s">
        <v>1145</v>
      </c>
      <c r="F297" t="s">
        <v>1146</v>
      </c>
      <c r="G297" t="s">
        <v>1147</v>
      </c>
      <c r="H297" t="s">
        <v>48</v>
      </c>
      <c r="I297" t="str">
        <f>INDEX(Level[Level],MATCH(PIs[[#This Row],[L]],Level[GUID],0),1)</f>
        <v>Major Must</v>
      </c>
      <c r="N297" t="s">
        <v>548</v>
      </c>
      <c r="O297" t="str">
        <f>INDEX(allsections[[S]:[Order]],MATCH(PIs[[#This Row],[SGUID]],allsections[SGUID],0),1)</f>
        <v>FV 33 NAOOGSTVERWERKING</v>
      </c>
      <c r="P297" t="str">
        <f>INDEX(allsections[[S]:[Order]],MATCH(PIs[[#This Row],[SGUID]],allsections[SGUID],0),2)</f>
        <v>-</v>
      </c>
      <c r="Q297">
        <f>INDEX(allsections[[S]:[Order]],MATCH(PIs[[#This Row],[SGUID]],allsections[SGUID],0),3)</f>
        <v>33</v>
      </c>
      <c r="R297" t="s">
        <v>1141</v>
      </c>
      <c r="S297" t="str">
        <f>INDEX(allsections[[S]:[Order]],MATCH(PIs[[#This Row],[SSGUID]],allsections[SGUID],0),1)</f>
        <v>FV 33.02 Vreemde voorwerpen</v>
      </c>
      <c r="T297" t="str">
        <f>INDEX(allsections[[S]:[Order]],MATCH(PIs[[#This Row],[SSGUID]],allsections[SGUID],0),2)</f>
        <v>-</v>
      </c>
      <c r="U297" t="str">
        <f>INDEX(S2PQ_relational[],MATCH(PIs[[#This Row],[GUID]],S2PQ_relational[PIGUID],0),2)</f>
        <v>4olPxP688jGFD8NAhFWCVU</v>
      </c>
      <c r="V297" t="b">
        <v>0</v>
      </c>
      <c r="W297" t="b">
        <v>0</v>
      </c>
    </row>
    <row r="298" spans="1:23" x14ac:dyDescent="0.25">
      <c r="A298" t="s">
        <v>1356</v>
      </c>
      <c r="C298" t="s">
        <v>1237</v>
      </c>
      <c r="D298" t="s">
        <v>1238</v>
      </c>
      <c r="E298" t="s">
        <v>1239</v>
      </c>
      <c r="F298" t="s">
        <v>1240</v>
      </c>
      <c r="G298" t="s">
        <v>1241</v>
      </c>
      <c r="H298" t="s">
        <v>48</v>
      </c>
      <c r="I298" t="str">
        <f>INDEX(Level[Level],MATCH(PIs[[#This Row],[L]],Level[GUID],0),1)</f>
        <v>Major Must</v>
      </c>
      <c r="N298" t="s">
        <v>58</v>
      </c>
      <c r="O298" t="str">
        <f>INDEX(allsections[[S]:[Order]],MATCH(PIs[[#This Row],[SGUID]],allsections[SGUID],0),1)</f>
        <v>FV 30 WATERBEHEER</v>
      </c>
      <c r="P298" t="str">
        <f>INDEX(allsections[[S]:[Order]],MATCH(PIs[[#This Row],[SGUID]],allsections[SGUID],0),2)</f>
        <v>-</v>
      </c>
      <c r="Q298">
        <f>INDEX(allsections[[S]:[Order]],MATCH(PIs[[#This Row],[SGUID]],allsections[SGUID],0),3)</f>
        <v>30</v>
      </c>
      <c r="R298" t="s">
        <v>669</v>
      </c>
      <c r="S298" t="str">
        <f>INDEX(allsections[[S]:[Order]],MATCH(PIs[[#This Row],[SSGUID]],allsections[SGUID],0),1)</f>
        <v>FV 30.05 Waterkwaliteit</v>
      </c>
      <c r="T298" t="str">
        <f>INDEX(allsections[[S]:[Order]],MATCH(PIs[[#This Row],[SSGUID]],allsections[SGUID],0),2)</f>
        <v>-</v>
      </c>
      <c r="U298">
        <f>INDEX(S2PQ_relational[],MATCH(PIs[[#This Row],[GUID]],S2PQ_relational[PIGUID],0),2)</f>
        <v>0</v>
      </c>
      <c r="V298" t="b">
        <v>0</v>
      </c>
      <c r="W298" t="b">
        <v>0</v>
      </c>
    </row>
    <row r="299" spans="1:23" hidden="1" x14ac:dyDescent="0.25">
      <c r="A299" t="s">
        <v>1357</v>
      </c>
      <c r="C299" t="s">
        <v>1044</v>
      </c>
      <c r="D299" t="s">
        <v>1045</v>
      </c>
      <c r="E299" t="s">
        <v>1046</v>
      </c>
      <c r="F299" t="s">
        <v>1047</v>
      </c>
      <c r="G299" t="s">
        <v>1048</v>
      </c>
      <c r="H299" t="s">
        <v>48</v>
      </c>
      <c r="I299" t="str">
        <f>INDEX(Level[Level],MATCH(PIs[[#This Row],[L]],Level[GUID],0),1)</f>
        <v>Major Must</v>
      </c>
      <c r="N299" t="s">
        <v>548</v>
      </c>
      <c r="O299" t="str">
        <f>INDEX(allsections[[S]:[Order]],MATCH(PIs[[#This Row],[SGUID]],allsections[SGUID],0),1)</f>
        <v>FV 33 NAOOGSTVERWERKING</v>
      </c>
      <c r="P299" t="str">
        <f>INDEX(allsections[[S]:[Order]],MATCH(PIs[[#This Row],[SGUID]],allsections[SGUID],0),2)</f>
        <v>-</v>
      </c>
      <c r="Q299">
        <f>INDEX(allsections[[S]:[Order]],MATCH(PIs[[#This Row],[SGUID]],allsections[SGUID],0),3)</f>
        <v>33</v>
      </c>
      <c r="R299" t="s">
        <v>981</v>
      </c>
      <c r="S299" t="str">
        <f>INDEX(allsections[[S]:[Order]],MATCH(PIs[[#This Row],[SSGUID]],allsections[SGUID],0),1)</f>
        <v>FV 33.01 Verpakkingsgebieden (in het veld of faciliteit) en opslaggebieden</v>
      </c>
      <c r="T299" t="str">
        <f>INDEX(allsections[[S]:[Order]],MATCH(PIs[[#This Row],[SSGUID]],allsections[SGUID],0),2)</f>
        <v>-</v>
      </c>
      <c r="U299" t="str">
        <f>INDEX(S2PQ_relational[],MATCH(PIs[[#This Row],[GUID]],S2PQ_relational[PIGUID],0),2)</f>
        <v>4olPxP688jGFD8NAhFWCVU</v>
      </c>
      <c r="V299" t="b">
        <v>0</v>
      </c>
      <c r="W299" t="b">
        <v>0</v>
      </c>
    </row>
    <row r="300" spans="1:23" ht="409.5" x14ac:dyDescent="0.25">
      <c r="A300" t="s">
        <v>1358</v>
      </c>
      <c r="C300" t="s">
        <v>1218</v>
      </c>
      <c r="D300" t="s">
        <v>1219</v>
      </c>
      <c r="E300" t="s">
        <v>1220</v>
      </c>
      <c r="F300" t="s">
        <v>1221</v>
      </c>
      <c r="G300" s="57" t="s">
        <v>1222</v>
      </c>
      <c r="H300" t="s">
        <v>48</v>
      </c>
      <c r="I300" t="str">
        <f>INDEX(Level[Level],MATCH(PIs[[#This Row],[L]],Level[GUID],0),1)</f>
        <v>Major Must</v>
      </c>
      <c r="N300" t="s">
        <v>58</v>
      </c>
      <c r="O300" t="str">
        <f>INDEX(allsections[[S]:[Order]],MATCH(PIs[[#This Row],[SGUID]],allsections[SGUID],0),1)</f>
        <v>FV 30 WATERBEHEER</v>
      </c>
      <c r="P300" t="str">
        <f>INDEX(allsections[[S]:[Order]],MATCH(PIs[[#This Row],[SGUID]],allsections[SGUID],0),2)</f>
        <v>-</v>
      </c>
      <c r="Q300">
        <f>INDEX(allsections[[S]:[Order]],MATCH(PIs[[#This Row],[SGUID]],allsections[SGUID],0),3)</f>
        <v>30</v>
      </c>
      <c r="R300" t="s">
        <v>669</v>
      </c>
      <c r="S300" t="str">
        <f>INDEX(allsections[[S]:[Order]],MATCH(PIs[[#This Row],[SSGUID]],allsections[SGUID],0),1)</f>
        <v>FV 30.05 Waterkwaliteit</v>
      </c>
      <c r="T300" t="str">
        <f>INDEX(allsections[[S]:[Order]],MATCH(PIs[[#This Row],[SSGUID]],allsections[SGUID],0),2)</f>
        <v>-</v>
      </c>
      <c r="U300">
        <f>INDEX(S2PQ_relational[],MATCH(PIs[[#This Row],[GUID]],S2PQ_relational[PIGUID],0),2)</f>
        <v>0</v>
      </c>
      <c r="V300" t="b">
        <v>0</v>
      </c>
      <c r="W300" t="b">
        <v>0</v>
      </c>
    </row>
    <row r="301" spans="1:23" ht="409.5" x14ac:dyDescent="0.25">
      <c r="A301" t="s">
        <v>1359</v>
      </c>
      <c r="C301" t="s">
        <v>1050</v>
      </c>
      <c r="D301" t="s">
        <v>1051</v>
      </c>
      <c r="E301" t="s">
        <v>1052</v>
      </c>
      <c r="F301" t="s">
        <v>1053</v>
      </c>
      <c r="G301" s="57" t="s">
        <v>1054</v>
      </c>
      <c r="H301" t="s">
        <v>48</v>
      </c>
      <c r="I301" t="str">
        <f>INDEX(Level[Level],MATCH(PIs[[#This Row],[L]],Level[GUID],0),1)</f>
        <v>Major Must</v>
      </c>
      <c r="N301" t="s">
        <v>961</v>
      </c>
      <c r="O301" t="str">
        <f>INDEX(allsections[[S]:[Order]],MATCH(PIs[[#This Row],[SGUID]],allsections[SGUID],0),1)</f>
        <v>FV 13 APPARATUUR EN HULPMIDDELEN</v>
      </c>
      <c r="P301" t="str">
        <f>INDEX(allsections[[S]:[Order]],MATCH(PIs[[#This Row],[SGUID]],allsections[SGUID],0),2)</f>
        <v>-</v>
      </c>
      <c r="Q301">
        <f>INDEX(allsections[[S]:[Order]],MATCH(PIs[[#This Row],[SGUID]],allsections[SGUID],0),3)</f>
        <v>13</v>
      </c>
      <c r="R301" t="s">
        <v>119</v>
      </c>
      <c r="S301" t="str">
        <f>INDEX(allsections[[S]:[Order]],MATCH(PIs[[#This Row],[SSGUID]],allsections[SGUID],0),1)</f>
        <v>-</v>
      </c>
      <c r="T301" t="str">
        <f>INDEX(allsections[[S]:[Order]],MATCH(PIs[[#This Row],[SSGUID]],allsections[SGUID],0),2)</f>
        <v>-</v>
      </c>
      <c r="U301">
        <f>INDEX(S2PQ_relational[],MATCH(PIs[[#This Row],[GUID]],S2PQ_relational[PIGUID],0),2)</f>
        <v>0</v>
      </c>
      <c r="V301" t="b">
        <v>0</v>
      </c>
      <c r="W301" t="b">
        <v>0</v>
      </c>
    </row>
    <row r="302" spans="1:23" ht="409.5" x14ac:dyDescent="0.25">
      <c r="A302" t="s">
        <v>1360</v>
      </c>
      <c r="C302" t="s">
        <v>678</v>
      </c>
      <c r="D302" t="s">
        <v>679</v>
      </c>
      <c r="E302" t="s">
        <v>680</v>
      </c>
      <c r="F302" t="s">
        <v>681</v>
      </c>
      <c r="G302" s="57" t="s">
        <v>682</v>
      </c>
      <c r="H302" t="s">
        <v>48</v>
      </c>
      <c r="I302" t="str">
        <f>INDEX(Level[Level],MATCH(PIs[[#This Row],[L]],Level[GUID],0),1)</f>
        <v>Major Must</v>
      </c>
      <c r="N302" t="s">
        <v>58</v>
      </c>
      <c r="O302" t="str">
        <f>INDEX(allsections[[S]:[Order]],MATCH(PIs[[#This Row],[SGUID]],allsections[SGUID],0),1)</f>
        <v>FV 30 WATERBEHEER</v>
      </c>
      <c r="P302" t="str">
        <f>INDEX(allsections[[S]:[Order]],MATCH(PIs[[#This Row],[SGUID]],allsections[SGUID],0),2)</f>
        <v>-</v>
      </c>
      <c r="Q302">
        <f>INDEX(allsections[[S]:[Order]],MATCH(PIs[[#This Row],[SGUID]],allsections[SGUID],0),3)</f>
        <v>30</v>
      </c>
      <c r="R302" t="s">
        <v>683</v>
      </c>
      <c r="S302" t="str">
        <f>INDEX(allsections[[S]:[Order]],MATCH(PIs[[#This Row],[SSGUID]],allsections[SGUID],0),1)</f>
        <v>FV 30.02 Waterbronnen</v>
      </c>
      <c r="T302" t="str">
        <f>INDEX(allsections[[S]:[Order]],MATCH(PIs[[#This Row],[SSGUID]],allsections[SGUID],0),2)</f>
        <v>-</v>
      </c>
      <c r="U302">
        <f>INDEX(S2PQ_relational[],MATCH(PIs[[#This Row],[GUID]],S2PQ_relational[PIGUID],0),2)</f>
        <v>0</v>
      </c>
      <c r="V302" t="b">
        <v>0</v>
      </c>
      <c r="W302" t="b">
        <v>0</v>
      </c>
    </row>
    <row r="303" spans="1:23" ht="409.5" x14ac:dyDescent="0.25">
      <c r="A303" t="s">
        <v>1361</v>
      </c>
      <c r="C303" t="s">
        <v>1124</v>
      </c>
      <c r="D303" t="s">
        <v>1125</v>
      </c>
      <c r="E303" t="s">
        <v>1126</v>
      </c>
      <c r="F303" t="s">
        <v>1127</v>
      </c>
      <c r="G303" s="57" t="s">
        <v>1128</v>
      </c>
      <c r="H303" t="s">
        <v>48</v>
      </c>
      <c r="I303" t="str">
        <f>INDEX(Level[Level],MATCH(PIs[[#This Row],[L]],Level[GUID],0),1)</f>
        <v>Major Must</v>
      </c>
      <c r="N303" t="s">
        <v>58</v>
      </c>
      <c r="O303" t="str">
        <f>INDEX(allsections[[S]:[Order]],MATCH(PIs[[#This Row],[SGUID]],allsections[SGUID],0),1)</f>
        <v>FV 30 WATERBEHEER</v>
      </c>
      <c r="P303" t="str">
        <f>INDEX(allsections[[S]:[Order]],MATCH(PIs[[#This Row],[SGUID]],allsections[SGUID],0),2)</f>
        <v>-</v>
      </c>
      <c r="Q303">
        <f>INDEX(allsections[[S]:[Order]],MATCH(PIs[[#This Row],[SGUID]],allsections[SGUID],0),3)</f>
        <v>30</v>
      </c>
      <c r="R303" t="s">
        <v>669</v>
      </c>
      <c r="S303" t="str">
        <f>INDEX(allsections[[S]:[Order]],MATCH(PIs[[#This Row],[SSGUID]],allsections[SGUID],0),1)</f>
        <v>FV 30.05 Waterkwaliteit</v>
      </c>
      <c r="T303" t="str">
        <f>INDEX(allsections[[S]:[Order]],MATCH(PIs[[#This Row],[SSGUID]],allsections[SGUID],0),2)</f>
        <v>-</v>
      </c>
      <c r="U303">
        <f>INDEX(S2PQ_relational[],MATCH(PIs[[#This Row],[GUID]],S2PQ_relational[PIGUID],0),2)</f>
        <v>0</v>
      </c>
      <c r="V303" t="b">
        <v>0</v>
      </c>
      <c r="W303" t="b">
        <v>0</v>
      </c>
    </row>
    <row r="304" spans="1:23" ht="409.5" x14ac:dyDescent="0.25">
      <c r="A304" t="s">
        <v>1362</v>
      </c>
      <c r="C304" t="s">
        <v>1062</v>
      </c>
      <c r="D304" t="s">
        <v>1063</v>
      </c>
      <c r="E304" t="s">
        <v>1064</v>
      </c>
      <c r="F304" t="s">
        <v>1065</v>
      </c>
      <c r="G304" s="57" t="s">
        <v>1066</v>
      </c>
      <c r="H304" t="s">
        <v>48</v>
      </c>
      <c r="I304" t="str">
        <f>INDEX(Level[Level],MATCH(PIs[[#This Row],[L]],Level[GUID],0),1)</f>
        <v>Major Must</v>
      </c>
      <c r="N304" t="s">
        <v>58</v>
      </c>
      <c r="O304" t="str">
        <f>INDEX(allsections[[S]:[Order]],MATCH(PIs[[#This Row],[SGUID]],allsections[SGUID],0),1)</f>
        <v>FV 30 WATERBEHEER</v>
      </c>
      <c r="P304" t="str">
        <f>INDEX(allsections[[S]:[Order]],MATCH(PIs[[#This Row],[SGUID]],allsections[SGUID],0),2)</f>
        <v>-</v>
      </c>
      <c r="Q304">
        <f>INDEX(allsections[[S]:[Order]],MATCH(PIs[[#This Row],[SGUID]],allsections[SGUID],0),3)</f>
        <v>30</v>
      </c>
      <c r="R304" t="s">
        <v>669</v>
      </c>
      <c r="S304" t="str">
        <f>INDEX(allsections[[S]:[Order]],MATCH(PIs[[#This Row],[SSGUID]],allsections[SGUID],0),1)</f>
        <v>FV 30.05 Waterkwaliteit</v>
      </c>
      <c r="T304" t="str">
        <f>INDEX(allsections[[S]:[Order]],MATCH(PIs[[#This Row],[SSGUID]],allsections[SGUID],0),2)</f>
        <v>-</v>
      </c>
      <c r="U304">
        <f>INDEX(S2PQ_relational[],MATCH(PIs[[#This Row],[GUID]],S2PQ_relational[PIGUID],0),2)</f>
        <v>0</v>
      </c>
      <c r="V304" t="b">
        <v>0</v>
      </c>
      <c r="W304" t="b">
        <v>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8"/>
  <sheetViews>
    <sheetView workbookViewId="0">
      <selection activeCell="C4" sqref="C4"/>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4" t="s">
        <v>1363</v>
      </c>
      <c r="B1" s="74"/>
      <c r="C1" s="74"/>
      <c r="D1" s="74"/>
      <c r="F1" s="74" t="s">
        <v>1364</v>
      </c>
      <c r="G1" s="74"/>
      <c r="H1" s="74"/>
      <c r="I1" s="74"/>
      <c r="K1" s="74" t="s">
        <v>1365</v>
      </c>
      <c r="L1" s="74"/>
      <c r="M1" s="74"/>
      <c r="N1" s="74"/>
      <c r="P1" s="74" t="s">
        <v>1366</v>
      </c>
      <c r="Q1" s="74"/>
      <c r="R1" s="74"/>
      <c r="S1" s="74"/>
      <c r="T1" s="74"/>
      <c r="U1" s="74"/>
      <c r="V1" s="74"/>
    </row>
    <row r="2" spans="1:29" x14ac:dyDescent="0.25">
      <c r="A2" t="s">
        <v>32</v>
      </c>
      <c r="B2" t="s">
        <v>33</v>
      </c>
      <c r="C2" t="s">
        <v>34</v>
      </c>
      <c r="D2" t="s">
        <v>35</v>
      </c>
      <c r="F2" t="s">
        <v>32</v>
      </c>
      <c r="G2" t="s">
        <v>33</v>
      </c>
      <c r="H2" t="s">
        <v>34</v>
      </c>
      <c r="I2" t="s">
        <v>35</v>
      </c>
      <c r="K2" t="s">
        <v>36</v>
      </c>
      <c r="L2" t="s">
        <v>37</v>
      </c>
      <c r="M2" t="s">
        <v>38</v>
      </c>
      <c r="N2" t="s">
        <v>35</v>
      </c>
      <c r="P2" t="s">
        <v>1367</v>
      </c>
      <c r="Q2" t="s">
        <v>1368</v>
      </c>
      <c r="R2" t="s">
        <v>1369</v>
      </c>
      <c r="S2" t="s">
        <v>1370</v>
      </c>
      <c r="T2" t="s">
        <v>1371</v>
      </c>
      <c r="U2" t="s">
        <v>19</v>
      </c>
      <c r="V2" t="s">
        <v>1372</v>
      </c>
      <c r="X2" t="s">
        <v>1367</v>
      </c>
      <c r="Y2" t="s">
        <v>1368</v>
      </c>
      <c r="Z2" t="s">
        <v>1369</v>
      </c>
      <c r="AA2" t="s">
        <v>1370</v>
      </c>
      <c r="AB2" t="s">
        <v>1371</v>
      </c>
      <c r="AC2" t="s">
        <v>19</v>
      </c>
    </row>
    <row r="3" spans="1:29" x14ac:dyDescent="0.25">
      <c r="A3" t="s">
        <v>1373</v>
      </c>
      <c r="B3" t="s">
        <v>1374</v>
      </c>
      <c r="C3" t="s">
        <v>1375</v>
      </c>
      <c r="D3">
        <v>3303</v>
      </c>
      <c r="F3" t="s">
        <v>1376</v>
      </c>
      <c r="G3" t="str">
        <f>INDEX(allsections[[S]:[Order]],MATCH(unique_sections[[#This Row],[SGUID]],allsections[SGUID],0),1)</f>
        <v xml:space="preserve">FO 01 BEHEER </v>
      </c>
      <c r="H3" t="str">
        <f>INDEX(allsections[[S]:[Order]],MATCH(unique_sections[[#This Row],[SGUID]],allsections[SGUID],0),2)</f>
        <v>-</v>
      </c>
      <c r="I3">
        <f>INDEX(allsections[[S]:[Order]],MATCH(unique_sections[[#This Row],[SGUID]],allsections[SGUID],0),3)</f>
        <v>1</v>
      </c>
      <c r="K3" t="s">
        <v>119</v>
      </c>
      <c r="L3" t="str">
        <f>INDEX(allsections[[S]:[Order]],MATCH(unique_sub[[#This Row],[SSGUID]],allsections[SGUID],0),1)</f>
        <v>-</v>
      </c>
      <c r="M3" t="str">
        <f>INDEX(allsections[[S]:[Order]],MATCH(unique_sub[[#This Row],[SSGUID]],allsections[SGUID],0),2)</f>
        <v>-</v>
      </c>
      <c r="N3">
        <f>INDEX(allsections[[S]:[Order]],MATCH(unique_sub[[#This Row],[SSGUID]],allsections[SGUID],0),3)</f>
        <v>1</v>
      </c>
      <c r="P3" t="s">
        <v>1377</v>
      </c>
      <c r="Q3" t="s">
        <v>1378</v>
      </c>
      <c r="R3" s="41" t="str">
        <f t="shared" ref="R3:R49" si="0">P3&amp;Q3</f>
        <v>3labXsBTDnp2nMlbS2V5AI412fDoNkTQzvavcR1yffoS</v>
      </c>
      <c r="S3" s="41">
        <f>INDEX(allsections[[S]:[Order]],MATCH(P3,allsections[SGUID],0),3)</f>
        <v>2</v>
      </c>
      <c r="T3" s="41">
        <f>INDEX(allsections[[S]:[Order]],MATCH(Q3,allsections[SGUID],0),3)</f>
        <v>204</v>
      </c>
      <c r="V3">
        <f>COUNTIF(Z:Z,sectionsubsection[[#This Row],[Title]])</f>
        <v>1</v>
      </c>
      <c r="Z3" s="41" t="s">
        <v>1379</v>
      </c>
      <c r="AA3" s="41" t="e">
        <f>INDEX(allsections[[S]:[Order]],MATCH(X3,allsections[SGUID],0),3)</f>
        <v>#N/A</v>
      </c>
      <c r="AB3" s="41" t="e">
        <f>INDEX(allsections[[S]:[Order]],MATCH(Y3,allsections[SGUID],0),3)</f>
        <v>#N/A</v>
      </c>
      <c r="AC3" t="s">
        <v>1380</v>
      </c>
    </row>
    <row r="4" spans="1:29" x14ac:dyDescent="0.25">
      <c r="A4" t="s">
        <v>1381</v>
      </c>
      <c r="B4" t="s">
        <v>1382</v>
      </c>
      <c r="C4" t="s">
        <v>1375</v>
      </c>
      <c r="D4">
        <v>33</v>
      </c>
      <c r="F4" t="s">
        <v>1377</v>
      </c>
      <c r="G4" t="str">
        <f>INDEX(allsections[[S]:[Order]],MATCH(unique_sections[[#This Row],[SGUID]],allsections[SGUID],0),1)</f>
        <v>FO 02 TRACEERBAARHEID</v>
      </c>
      <c r="H4" t="str">
        <f>INDEX(allsections[[S]:[Order]],MATCH(unique_sections[[#This Row],[SGUID]],allsections[SGUID],0),2)</f>
        <v>-</v>
      </c>
      <c r="I4">
        <f>INDEX(allsections[[S]:[Order]],MATCH(unique_sections[[#This Row],[SGUID]],allsections[SGUID],0),3)</f>
        <v>2</v>
      </c>
      <c r="K4" t="s">
        <v>1383</v>
      </c>
      <c r="L4" t="str">
        <f>INDEX(allsections[[S]:[Order]],MATCH(unique_sub[[#This Row],[SSGUID]],allsections[SGUID],0),1)</f>
        <v>FO 01.01 Locatiegeschiedenis</v>
      </c>
      <c r="M4" t="str">
        <f>INDEX(allsections[[S]:[Order]],MATCH(unique_sub[[#This Row],[SSGUID]],allsections[SGUID],0),2)</f>
        <v>-</v>
      </c>
      <c r="N4">
        <f>INDEX(allsections[[S]:[Order]],MATCH(unique_sub[[#This Row],[SSGUID]],allsections[SGUID],0),3)</f>
        <v>101</v>
      </c>
      <c r="P4" t="s">
        <v>1376</v>
      </c>
      <c r="Q4" t="s">
        <v>1384</v>
      </c>
      <c r="R4" s="41" t="str">
        <f t="shared" si="0"/>
        <v>3YIgWsy9P8ND3BJPQGnD0j6OqbxahSFlVeKhLRgYFytR</v>
      </c>
      <c r="S4" s="41">
        <f>INDEX(allsections[[S]:[Order]],MATCH(P4,allsections[SGUID],0),3)</f>
        <v>1</v>
      </c>
      <c r="T4" s="41">
        <f>INDEX(allsections[[S]:[Order]],MATCH(Q4,allsections[SGUID],0),3)</f>
        <v>103</v>
      </c>
      <c r="V4">
        <f>COUNTIF(Z:Z,sectionsubsection[[#This Row],[Title]])</f>
        <v>1</v>
      </c>
      <c r="Z4" s="46" t="s">
        <v>1385</v>
      </c>
      <c r="AA4" s="46" t="e">
        <f>INDEX(allsections[[S]:[Order]],MATCH(X4,allsections[SGUID],0),3)</f>
        <v>#N/A</v>
      </c>
      <c r="AB4" s="46" t="e">
        <f>INDEX(allsections[[S]:[Order]],MATCH(Y4,allsections[SGUID],0),3)</f>
        <v>#N/A</v>
      </c>
      <c r="AC4" t="s">
        <v>1386</v>
      </c>
    </row>
    <row r="5" spans="1:29" x14ac:dyDescent="0.25">
      <c r="A5" t="s">
        <v>119</v>
      </c>
      <c r="B5" t="s">
        <v>1375</v>
      </c>
      <c r="C5" t="s">
        <v>1375</v>
      </c>
      <c r="D5">
        <v>1</v>
      </c>
      <c r="F5" t="s">
        <v>1387</v>
      </c>
      <c r="G5" t="str">
        <f>INDEX(allsections[[S]:[Order]],MATCH(unique_sections[[#This Row],[SGUID]],allsections[SGUID],0),1)</f>
        <v>FO 03 PLANTENVERMEERDERINGSMATERIAAL</v>
      </c>
      <c r="H5" t="s">
        <v>1375</v>
      </c>
      <c r="I5">
        <f>INDEX(allsections[[S]:[Order]],MATCH(unique_sections[[#This Row],[SGUID]],allsections[SGUID],0),3)</f>
        <v>3</v>
      </c>
      <c r="K5" t="s">
        <v>1388</v>
      </c>
      <c r="L5" t="str">
        <f>INDEX(allsections[[S]:[Order]],MATCH(unique_sub[[#This Row],[SSGUID]],allsections[SGUID],0),1)</f>
        <v>FO 01.02 Uitbestede activiteiten</v>
      </c>
      <c r="M5" t="str">
        <f>INDEX(allsections[[S]:[Order]],MATCH(unique_sub[[#This Row],[SSGUID]],allsections[SGUID],0),2)</f>
        <v>-</v>
      </c>
      <c r="N5">
        <f>INDEX(allsections[[S]:[Order]],MATCH(unique_sub[[#This Row],[SSGUID]],allsections[SGUID],0),3)</f>
        <v>102</v>
      </c>
      <c r="P5" t="s">
        <v>1389</v>
      </c>
      <c r="Q5" t="s">
        <v>1390</v>
      </c>
      <c r="R5" s="41" t="str">
        <f t="shared" si="0"/>
        <v>2BGuoLOuGR86Am1Hf7hCiG5VavlH2MeUS17rVAik4joc</v>
      </c>
      <c r="S5" s="41">
        <f>INDEX(allsections[[S]:[Order]],MATCH(P5,allsections[SGUID],0),3)</f>
        <v>7</v>
      </c>
      <c r="T5" s="41">
        <f>INDEX(allsections[[S]:[Order]],MATCH(Q5,allsections[SGUID],0),3)</f>
        <v>706</v>
      </c>
      <c r="V5">
        <f>COUNTIF(Z:Z,sectionsubsection[[#This Row],[Title]])</f>
        <v>1</v>
      </c>
      <c r="Z5" s="46" t="s">
        <v>1391</v>
      </c>
      <c r="AA5" s="46" t="e">
        <f>INDEX(allsections[[S]:[Order]],MATCH(X5,allsections[SGUID],0),3)</f>
        <v>#N/A</v>
      </c>
      <c r="AB5" s="46" t="e">
        <f>INDEX(allsections[[S]:[Order]],MATCH(Y5,allsections[SGUID],0),3)</f>
        <v>#N/A</v>
      </c>
      <c r="AC5" t="s">
        <v>1392</v>
      </c>
    </row>
    <row r="6" spans="1:29" x14ac:dyDescent="0.25">
      <c r="A6" t="s">
        <v>1393</v>
      </c>
      <c r="B6" t="s">
        <v>1394</v>
      </c>
      <c r="C6" t="s">
        <v>1375</v>
      </c>
      <c r="D6">
        <v>17</v>
      </c>
      <c r="F6" t="s">
        <v>1395</v>
      </c>
      <c r="G6" t="str">
        <f>INDEX(allsections[[S]:[Order]],MATCH(unique_sections[[#This Row],[SGUID]],allsections[SGUID],0),1)</f>
        <v>FO 04 BODEM, PLANTENVOEDING EN MESTSTOFFEN</v>
      </c>
      <c r="H6" t="s">
        <v>1375</v>
      </c>
      <c r="I6">
        <f>INDEX(allsections[[S]:[Order]],MATCH(unique_sections[[#This Row],[SGUID]],allsections[SGUID],0),3)</f>
        <v>4</v>
      </c>
      <c r="K6" t="s">
        <v>1384</v>
      </c>
      <c r="L6" t="str">
        <f>INDEX(allsections[[S]:[Order]],MATCH(unique_sub[[#This Row],[SSGUID]],allsections[SGUID],0),1)</f>
        <v>FO 01.03 Interne documentatie</v>
      </c>
      <c r="M6" t="str">
        <f>INDEX(allsections[[S]:[Order]],MATCH(unique_sub[[#This Row],[SSGUID]],allsections[SGUID],0),2)</f>
        <v>-</v>
      </c>
      <c r="N6">
        <f>INDEX(allsections[[S]:[Order]],MATCH(unique_sub[[#This Row],[SSGUID]],allsections[SGUID],0),3)</f>
        <v>103</v>
      </c>
      <c r="P6" t="s">
        <v>1377</v>
      </c>
      <c r="Q6" t="s">
        <v>1396</v>
      </c>
      <c r="R6" s="41" t="str">
        <f t="shared" si="0"/>
        <v>3labXsBTDnp2nMlbS2V5AI3bNRfY2TpP6vkYKG0u4wwr</v>
      </c>
      <c r="S6" s="41">
        <f>INDEX(allsections[[S]:[Order]],MATCH(P6,allsections[SGUID],0),3)</f>
        <v>2</v>
      </c>
      <c r="T6" s="41">
        <f>INDEX(allsections[[S]:[Order]],MATCH(Q6,allsections[SGUID],0),3)</f>
        <v>203</v>
      </c>
      <c r="V6">
        <f>COUNTIF(Z:Z,sectionsubsection[[#This Row],[Title]])</f>
        <v>1</v>
      </c>
      <c r="Z6" s="46" t="s">
        <v>1397</v>
      </c>
      <c r="AA6" s="46" t="e">
        <f>INDEX(allsections[[S]:[Order]],MATCH(X6,allsections[SGUID],0),3)</f>
        <v>#N/A</v>
      </c>
      <c r="AB6" s="46" t="e">
        <f>INDEX(allsections[[S]:[Order]],MATCH(Y6,allsections[SGUID],0),3)</f>
        <v>#N/A</v>
      </c>
      <c r="AC6" t="s">
        <v>1398</v>
      </c>
    </row>
    <row r="7" spans="1:29" x14ac:dyDescent="0.25">
      <c r="A7" t="s">
        <v>1399</v>
      </c>
      <c r="B7" t="s">
        <v>1400</v>
      </c>
      <c r="C7" t="s">
        <v>1375</v>
      </c>
      <c r="D7">
        <v>26</v>
      </c>
      <c r="F7" t="s">
        <v>1401</v>
      </c>
      <c r="G7" t="str">
        <f>INDEX(allsections[[S]:[Order]],MATCH(unique_sections[[#This Row],[SGUID]],allsections[SGUID],0),1)</f>
        <v>FO 05 WATERBEHEER</v>
      </c>
      <c r="H7" t="s">
        <v>1375</v>
      </c>
      <c r="I7">
        <f>INDEX(allsections[[S]:[Order]],MATCH(unique_sections[[#This Row],[SGUID]],allsections[SGUID],0),3)</f>
        <v>5</v>
      </c>
      <c r="K7" t="s">
        <v>1402</v>
      </c>
      <c r="L7" t="str">
        <f>INDEX(allsections[[S]:[Order]],MATCH(unique_sub[[#This Row],[SSGUID]],allsections[SGUID],0),1)</f>
        <v>FO 01.04 Training en toewijzing van verantwoordelijkheden</v>
      </c>
      <c r="M7" t="str">
        <f>INDEX(allsections[[S]:[Order]],MATCH(unique_sub[[#This Row],[SSGUID]],allsections[SGUID],0),2)</f>
        <v>-</v>
      </c>
      <c r="N7">
        <f>INDEX(allsections[[S]:[Order]],MATCH(unique_sub[[#This Row],[SSGUID]],allsections[SGUID],0),3)</f>
        <v>104</v>
      </c>
      <c r="P7" t="s">
        <v>1403</v>
      </c>
      <c r="Q7" t="s">
        <v>119</v>
      </c>
      <c r="R7" s="41" t="str">
        <f t="shared" si="0"/>
        <v>6MLbOSTUhL6svPsQwb6NH65TvyR0UgB0EOmnMkFaZftX</v>
      </c>
      <c r="S7" s="41">
        <f>INDEX(allsections[[S]:[Order]],MATCH(P7,allsections[SGUID],0),3)</f>
        <v>9</v>
      </c>
      <c r="T7" s="41">
        <f>INDEX(allsections[[S]:[Order]],MATCH(Q7,allsections[SGUID],0),3)</f>
        <v>1</v>
      </c>
      <c r="V7">
        <f>COUNTIF(Z:Z,sectionsubsection[[#This Row],[Title]])</f>
        <v>1</v>
      </c>
      <c r="Z7" s="46" t="s">
        <v>1404</v>
      </c>
      <c r="AA7" s="46" t="e">
        <f>INDEX(allsections[[S]:[Order]],MATCH(X7,allsections[SGUID],0),3)</f>
        <v>#N/A</v>
      </c>
      <c r="AB7" s="46" t="e">
        <f>INDEX(allsections[[S]:[Order]],MATCH(Y7,allsections[SGUID],0),3)</f>
        <v>#N/A</v>
      </c>
      <c r="AC7" t="s">
        <v>1405</v>
      </c>
    </row>
    <row r="8" spans="1:29" x14ac:dyDescent="0.25">
      <c r="A8" t="s">
        <v>1406</v>
      </c>
      <c r="B8" t="s">
        <v>1407</v>
      </c>
      <c r="C8" t="s">
        <v>1375</v>
      </c>
      <c r="D8">
        <v>2903</v>
      </c>
      <c r="F8" t="s">
        <v>1408</v>
      </c>
      <c r="G8" t="str">
        <f>INDEX(allsections[[S]:[Order]],MATCH(unique_sections[[#This Row],[SGUID]],allsections[SGUID],0),1)</f>
        <v>FO 06 GEÏNTEGREERDE BESTRIJDING</v>
      </c>
      <c r="H8" t="s">
        <v>1375</v>
      </c>
      <c r="I8">
        <f>INDEX(allsections[[S]:[Order]],MATCH(unique_sections[[#This Row],[SGUID]],allsections[SGUID],0),3)</f>
        <v>6</v>
      </c>
      <c r="K8" t="s">
        <v>1409</v>
      </c>
      <c r="L8" t="str">
        <f>INDEX(allsections[[S]:[Order]],MATCH(unique_sub[[#This Row],[SSGUID]],allsections[SGUID],0),1)</f>
        <v>FO 01.05 Eisen van de klant</v>
      </c>
      <c r="M8" t="str">
        <f>INDEX(allsections[[S]:[Order]],MATCH(unique_sub[[#This Row],[SSGUID]],allsections[SGUID],0),2)</f>
        <v>-</v>
      </c>
      <c r="N8">
        <f>INDEX(allsections[[S]:[Order]],MATCH(unique_sub[[#This Row],[SSGUID]],allsections[SGUID],0),3)</f>
        <v>105</v>
      </c>
      <c r="P8" t="s">
        <v>1376</v>
      </c>
      <c r="Q8" t="s">
        <v>1383</v>
      </c>
      <c r="R8" s="41" t="str">
        <f t="shared" si="0"/>
        <v>3YIgWsy9P8ND3BJPQGnD0j3Fg5RTdQ7a6O2THEvpVWrG</v>
      </c>
      <c r="S8" s="41">
        <f>INDEX(allsections[[S]:[Order]],MATCH(P8,allsections[SGUID],0),3)</f>
        <v>1</v>
      </c>
      <c r="T8" s="41">
        <f>INDEX(allsections[[S]:[Order]],MATCH(Q8,allsections[SGUID],0),3)</f>
        <v>101</v>
      </c>
      <c r="V8">
        <f>COUNTIF(Z:Z,sectionsubsection[[#This Row],[Title]])</f>
        <v>1</v>
      </c>
      <c r="Z8" s="46" t="s">
        <v>1410</v>
      </c>
      <c r="AA8" s="46" t="e">
        <f>INDEX(allsections[[S]:[Order]],MATCH(X8,allsections[SGUID],0),3)</f>
        <v>#N/A</v>
      </c>
      <c r="AB8" s="46" t="e">
        <f>INDEX(allsections[[S]:[Order]],MATCH(Y8,allsections[SGUID],0),3)</f>
        <v>#N/A</v>
      </c>
      <c r="AC8" t="s">
        <v>1411</v>
      </c>
    </row>
    <row r="9" spans="1:29" x14ac:dyDescent="0.25">
      <c r="A9" t="s">
        <v>1412</v>
      </c>
      <c r="B9" t="s">
        <v>1413</v>
      </c>
      <c r="C9" t="s">
        <v>1375</v>
      </c>
      <c r="D9">
        <v>29</v>
      </c>
      <c r="F9" t="s">
        <v>1389</v>
      </c>
      <c r="G9" t="str">
        <f>INDEX(allsections[[S]:[Order]],MATCH(unique_sections[[#This Row],[SGUID]],allsections[SGUID],0),1)</f>
        <v>FO 07 GEWASBESCHERMINGSMIDDELEN</v>
      </c>
      <c r="H9" t="str">
        <f>INDEX(allsections[[S]:[Order]],MATCH(unique_sections[[#This Row],[SGUID]],allsections[SGUID],0),2)</f>
        <v>-</v>
      </c>
      <c r="I9">
        <f>INDEX(allsections[[S]:[Order]],MATCH(unique_sections[[#This Row],[SGUID]],allsections[SGUID],0),3)</f>
        <v>7</v>
      </c>
      <c r="K9" t="s">
        <v>1414</v>
      </c>
      <c r="L9" t="str">
        <f>INDEX(allsections[[S]:[Order]],MATCH(unique_sub[[#This Row],[SSGUID]],allsections[SGUID],0),1)</f>
        <v>FO 01.06 Klachten</v>
      </c>
      <c r="M9" t="str">
        <f>INDEX(allsections[[S]:[Order]],MATCH(unique_sub[[#This Row],[SSGUID]],allsections[SGUID],0),2)</f>
        <v>-</v>
      </c>
      <c r="N9">
        <f>INDEX(allsections[[S]:[Order]],MATCH(unique_sub[[#This Row],[SSGUID]],allsections[SGUID],0),3)</f>
        <v>106</v>
      </c>
      <c r="P9" t="s">
        <v>1377</v>
      </c>
      <c r="Q9" t="s">
        <v>1415</v>
      </c>
      <c r="R9" s="41" t="str">
        <f t="shared" si="0"/>
        <v>3labXsBTDnp2nMlbS2V5AI3IMlwAGWtNQ8ZjIBrbKwsL</v>
      </c>
      <c r="S9" s="41">
        <f>INDEX(allsections[[S]:[Order]],MATCH(P9,allsections[SGUID],0),3)</f>
        <v>2</v>
      </c>
      <c r="T9" s="41">
        <f>INDEX(allsections[[S]:[Order]],MATCH(Q9,allsections[SGUID],0),3)</f>
        <v>205</v>
      </c>
      <c r="V9">
        <f>COUNTIF(Z:Z,sectionsubsection[[#This Row],[Title]])</f>
        <v>1</v>
      </c>
      <c r="Z9" s="46" t="s">
        <v>1416</v>
      </c>
      <c r="AA9" s="46" t="e">
        <f>INDEX(allsections[[S]:[Order]],MATCH(X9,allsections[SGUID],0),3)</f>
        <v>#N/A</v>
      </c>
      <c r="AB9" s="46" t="e">
        <f>INDEX(allsections[[S]:[Order]],MATCH(Y9,allsections[SGUID],0),3)</f>
        <v>#N/A</v>
      </c>
      <c r="AC9" t="s">
        <v>1417</v>
      </c>
    </row>
    <row r="10" spans="1:29" x14ac:dyDescent="0.25">
      <c r="A10" t="s">
        <v>1418</v>
      </c>
      <c r="B10" t="s">
        <v>1419</v>
      </c>
      <c r="C10" t="s">
        <v>1375</v>
      </c>
      <c r="D10">
        <v>2901</v>
      </c>
      <c r="F10" t="s">
        <v>1420</v>
      </c>
      <c r="G10" t="str">
        <f>INDEX(allsections[[S]:[Order]],MATCH(unique_sections[[#This Row],[SGUID]],allsections[SGUID],0),1)</f>
        <v>FO 08 NAOOGST</v>
      </c>
      <c r="H10" t="str">
        <f>INDEX(allsections[[S]:[Order]],MATCH(unique_sections[[#This Row],[SGUID]],allsections[SGUID],0),2)</f>
        <v>-</v>
      </c>
      <c r="I10">
        <f>INDEX(allsections[[S]:[Order]],MATCH(unique_sections[[#This Row],[SGUID]],allsections[SGUID],0),3)</f>
        <v>8</v>
      </c>
      <c r="K10" t="s">
        <v>1421</v>
      </c>
      <c r="L10" t="str">
        <f>INDEX(allsections[[S]:[Order]],MATCH(unique_sub[[#This Row],[SSGUID]],allsections[SGUID],0),1)</f>
        <v>FO 01.07 Niet-conforme producten</v>
      </c>
      <c r="M10" t="str">
        <f>INDEX(allsections[[S]:[Order]],MATCH(unique_sub[[#This Row],[SSGUID]],allsections[SGUID],0),2)</f>
        <v>-</v>
      </c>
      <c r="N10">
        <f>INDEX(allsections[[S]:[Order]],MATCH(unique_sub[[#This Row],[SSGUID]],allsections[SGUID],0),3)</f>
        <v>107</v>
      </c>
      <c r="P10" t="s">
        <v>1389</v>
      </c>
      <c r="Q10" t="s">
        <v>1422</v>
      </c>
      <c r="R10" s="41" t="str">
        <f t="shared" si="0"/>
        <v>2BGuoLOuGR86Am1Hf7hCiGr4Wl5viNqALmYQehnJigP</v>
      </c>
      <c r="S10" s="41">
        <f>INDEX(allsections[[S]:[Order]],MATCH(P10,allsections[SGUID],0),3)</f>
        <v>7</v>
      </c>
      <c r="T10" s="41">
        <f>INDEX(allsections[[S]:[Order]],MATCH(Q10,allsections[SGUID],0),3)</f>
        <v>703</v>
      </c>
      <c r="V10">
        <f>COUNTIF(Z:Z,sectionsubsection[[#This Row],[Title]])</f>
        <v>1</v>
      </c>
      <c r="Z10" s="46" t="s">
        <v>1423</v>
      </c>
      <c r="AA10" s="46" t="e">
        <f>INDEX(allsections[[S]:[Order]],MATCH(X10,allsections[SGUID],0),3)</f>
        <v>#N/A</v>
      </c>
      <c r="AB10" s="46" t="e">
        <f>INDEX(allsections[[S]:[Order]],MATCH(Y10,allsections[SGUID],0),3)</f>
        <v>#N/A</v>
      </c>
      <c r="AC10" t="s">
        <v>1424</v>
      </c>
    </row>
    <row r="11" spans="1:29" x14ac:dyDescent="0.25">
      <c r="A11" t="s">
        <v>1425</v>
      </c>
      <c r="B11" t="s">
        <v>1426</v>
      </c>
      <c r="C11" t="s">
        <v>1375</v>
      </c>
      <c r="D11">
        <v>3202</v>
      </c>
      <c r="F11" t="s">
        <v>1403</v>
      </c>
      <c r="G11" t="str">
        <f>INDEX(allsections[[S]:[Order]],MATCH(unique_sections[[#This Row],[SGUID]],allsections[SGUID],0),1)</f>
        <v>FO 09 AFVALBEHEER</v>
      </c>
      <c r="H11" t="s">
        <v>1375</v>
      </c>
      <c r="I11">
        <f>INDEX(allsections[[S]:[Order]],MATCH(unique_sections[[#This Row],[SGUID]],allsections[SGUID],0),3)</f>
        <v>9</v>
      </c>
      <c r="K11" t="s">
        <v>1427</v>
      </c>
      <c r="L11" t="str">
        <f>INDEX(allsections[[S]:[Order]],MATCH(unique_sub[[#This Row],[SSGUID]],allsections[SGUID],0),1)</f>
        <v>FO 01.08 Recallprocedure</v>
      </c>
      <c r="M11" t="str">
        <f>INDEX(allsections[[S]:[Order]],MATCH(unique_sub[[#This Row],[SSGUID]],allsections[SGUID],0),2)</f>
        <v>-</v>
      </c>
      <c r="N11">
        <f>INDEX(allsections[[S]:[Order]],MATCH(unique_sub[[#This Row],[SSGUID]],allsections[SGUID],0),3)</f>
        <v>108</v>
      </c>
      <c r="P11" t="s">
        <v>1387</v>
      </c>
      <c r="Q11" t="s">
        <v>1428</v>
      </c>
      <c r="R11" s="41" t="str">
        <f t="shared" si="0"/>
        <v>5g1godsQJRqbjZxI603Etm2ea1rhckQVrSaK28J1Se0f</v>
      </c>
      <c r="S11" s="41">
        <f>INDEX(allsections[[S]:[Order]],MATCH(P11,allsections[SGUID],0),3)</f>
        <v>3</v>
      </c>
      <c r="T11" s="41">
        <f>INDEX(allsections[[S]:[Order]],MATCH(Q11,allsections[SGUID],0),3)</f>
        <v>301</v>
      </c>
      <c r="V11">
        <f>COUNTIF(Z:Z,sectionsubsection[[#This Row],[Title]])</f>
        <v>1</v>
      </c>
      <c r="Z11" s="46" t="s">
        <v>1429</v>
      </c>
      <c r="AA11" s="46" t="e">
        <f>INDEX(allsections[[S]:[Order]],MATCH(X11,allsections[SGUID],0),3)</f>
        <v>#N/A</v>
      </c>
      <c r="AB11" s="46" t="e">
        <f>INDEX(allsections[[S]:[Order]],MATCH(Y11,allsections[SGUID],0),3)</f>
        <v>#N/A</v>
      </c>
      <c r="AC11" t="s">
        <v>1430</v>
      </c>
    </row>
    <row r="12" spans="1:29" x14ac:dyDescent="0.25">
      <c r="A12" t="s">
        <v>1431</v>
      </c>
      <c r="B12" t="s">
        <v>1432</v>
      </c>
      <c r="C12" t="s">
        <v>1375</v>
      </c>
      <c r="D12">
        <v>32</v>
      </c>
      <c r="F12" t="s">
        <v>1433</v>
      </c>
      <c r="G12" t="str">
        <f>INDEX(allsections[[S]:[Order]],MATCH(unique_sections[[#This Row],[SGUID]],allsections[SGUID],0),1)</f>
        <v xml:space="preserve">FO 10 BIODIVERSITEIT
</v>
      </c>
      <c r="H12" t="str">
        <f>INDEX(allsections[[S]:[Order]],MATCH(unique_sections[[#This Row],[SGUID]],allsections[SGUID],0),2)</f>
        <v>-</v>
      </c>
      <c r="I12">
        <f>INDEX(allsections[[S]:[Order]],MATCH(unique_sections[[#This Row],[SGUID]],allsections[SGUID],0),3)</f>
        <v>10</v>
      </c>
      <c r="K12" t="s">
        <v>1434</v>
      </c>
      <c r="L12" t="str">
        <f>INDEX(allsections[[S]:[Order]],MATCH(unique_sub[[#This Row],[SSGUID]],allsections[SGUID],0),1)</f>
        <v>FO 02.01 Traceerbaarheid</v>
      </c>
      <c r="M12" t="str">
        <f>INDEX(allsections[[S]:[Order]],MATCH(unique_sub[[#This Row],[SSGUID]],allsections[SGUID],0),2)</f>
        <v>-</v>
      </c>
      <c r="N12">
        <f>INDEX(allsections[[S]:[Order]],MATCH(unique_sub[[#This Row],[SSGUID]],allsections[SGUID],0),3)</f>
        <v>201</v>
      </c>
      <c r="P12" t="s">
        <v>1420</v>
      </c>
      <c r="Q12" t="s">
        <v>1435</v>
      </c>
      <c r="R12" s="41" t="str">
        <f t="shared" si="0"/>
        <v>5JIgB3UDpDaQaRmTmuUpoo64wGe3MdQzgQigsw2nGTdA</v>
      </c>
      <c r="S12" s="41">
        <f>INDEX(allsections[[S]:[Order]],MATCH(P12,allsections[SGUID],0),3)</f>
        <v>8</v>
      </c>
      <c r="T12" s="41">
        <f>INDEX(allsections[[S]:[Order]],MATCH(Q12,allsections[SGUID],0),3)</f>
        <v>802</v>
      </c>
      <c r="V12">
        <f>COUNTIF(Z:Z,sectionsubsection[[#This Row],[Title]])</f>
        <v>1</v>
      </c>
      <c r="Z12" s="46" t="s">
        <v>1436</v>
      </c>
      <c r="AA12" s="46" t="e">
        <f>INDEX(allsections[[S]:[Order]],MATCH(X12,allsections[SGUID],0),3)</f>
        <v>#N/A</v>
      </c>
      <c r="AB12" s="46" t="e">
        <f>INDEX(allsections[[S]:[Order]],MATCH(Y12,allsections[SGUID],0),3)</f>
        <v>#N/A</v>
      </c>
      <c r="AC12" t="s">
        <v>1437</v>
      </c>
    </row>
    <row r="13" spans="1:29" x14ac:dyDescent="0.25">
      <c r="A13" t="s">
        <v>1438</v>
      </c>
      <c r="B13" t="s">
        <v>1439</v>
      </c>
      <c r="C13" t="s">
        <v>1375</v>
      </c>
      <c r="D13">
        <v>3203</v>
      </c>
      <c r="F13" t="s">
        <v>1440</v>
      </c>
      <c r="G13" t="str">
        <f>INDEX(allsections[[S]:[Order]],MATCH(unique_sections[[#This Row],[SGUID]],allsections[SGUID],0),1)</f>
        <v xml:space="preserve">FO 11 ENERGIE-EFFICIËNTIE </v>
      </c>
      <c r="H13" t="s">
        <v>1375</v>
      </c>
      <c r="I13">
        <f>INDEX(allsections[[S]:[Order]],MATCH(unique_sections[[#This Row],[SGUID]],allsections[SGUID],0),3)</f>
        <v>11</v>
      </c>
      <c r="K13" t="s">
        <v>1441</v>
      </c>
      <c r="L13" t="str">
        <f>INDEX(allsections[[S]:[Order]],MATCH(unique_sub[[#This Row],[SSGUID]],allsections[SGUID],0),1)</f>
        <v>FO 02.02 Parallel eigendom</v>
      </c>
      <c r="M13" t="str">
        <f>INDEX(allsections[[S]:[Order]],MATCH(unique_sub[[#This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N13">
        <f>INDEX(allsections[[S]:[Order]],MATCH(unique_sub[[#This Row],[SSGUID]],allsections[SGUID],0),3)</f>
        <v>202</v>
      </c>
      <c r="P13" t="s">
        <v>1442</v>
      </c>
      <c r="Q13" t="s">
        <v>1443</v>
      </c>
      <c r="R13" s="41" t="str">
        <f t="shared" si="0"/>
        <v>4a4Qd6ndeeA7u3kN8ZP1We7e2OTmZvHrA9xmbHveLBmp</v>
      </c>
      <c r="S13" s="41">
        <f>INDEX(allsections[[S]:[Order]],MATCH(P13,allsections[SGUID],0),3)</f>
        <v>12</v>
      </c>
      <c r="T13" s="41">
        <f>INDEX(allsections[[S]:[Order]],MATCH(Q13,allsections[SGUID],0),3)</f>
        <v>1201</v>
      </c>
      <c r="V13">
        <f>COUNTIF(Z:Z,sectionsubsection[[#This Row],[Title]])</f>
        <v>1</v>
      </c>
      <c r="Z13" s="46" t="s">
        <v>1444</v>
      </c>
      <c r="AA13" s="46" t="e">
        <f>INDEX(allsections[[S]:[Order]],MATCH(X13,allsections[SGUID],0),3)</f>
        <v>#N/A</v>
      </c>
      <c r="AB13" s="46" t="e">
        <f>INDEX(allsections[[S]:[Order]],MATCH(Y13,allsections[SGUID],0),3)</f>
        <v>#N/A</v>
      </c>
      <c r="AC13" t="s">
        <v>1445</v>
      </c>
    </row>
    <row r="14" spans="1:29" x14ac:dyDescent="0.25">
      <c r="A14" t="s">
        <v>1446</v>
      </c>
      <c r="B14" t="s">
        <v>1447</v>
      </c>
      <c r="C14" t="s">
        <v>1375</v>
      </c>
      <c r="D14">
        <v>3204</v>
      </c>
      <c r="F14" t="s">
        <v>1442</v>
      </c>
      <c r="G14" t="str">
        <f>INDEX(allsections[[S]:[Order]],MATCH(unique_sections[[#This Row],[SGUID]],allsections[SGUID],0),1)</f>
        <v>FO 12 GEZONDHEID EN VEILIGHEID VAN MEDEWERKERS</v>
      </c>
      <c r="H14" t="str">
        <f>INDEX(allsections[[S]:[Order]],MATCH(unique_sections[[#This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I14">
        <f>INDEX(allsections[[S]:[Order]],MATCH(unique_sections[[#This Row],[SGUID]],allsections[SGUID],0),3)</f>
        <v>12</v>
      </c>
      <c r="K14" t="s">
        <v>1396</v>
      </c>
      <c r="L14" t="str">
        <f>INDEX(allsections[[S]:[Order]],MATCH(unique_sub[[#This Row],[SSGUID]],allsections[SGUID],0),1)</f>
        <v>FO 02.03 Massabalans</v>
      </c>
      <c r="M14" t="str">
        <f>INDEX(allsections[[S]:[Order]],MATCH(unique_sub[[#This Row],[SSGUID]],allsections[SGUID],0),2)</f>
        <v>-</v>
      </c>
      <c r="N14">
        <f>INDEX(allsections[[S]:[Order]],MATCH(unique_sub[[#This Row],[SSGUID]],allsections[SGUID],0),3)</f>
        <v>203</v>
      </c>
      <c r="P14" t="s">
        <v>1389</v>
      </c>
      <c r="Q14" t="s">
        <v>1448</v>
      </c>
      <c r="R14" s="41" t="str">
        <f t="shared" si="0"/>
        <v>2BGuoLOuGR86Am1Hf7hCiGaJyo4GEfHW26SGyqyk8my</v>
      </c>
      <c r="S14" s="41">
        <f>INDEX(allsections[[S]:[Order]],MATCH(P14,allsections[SGUID],0),3)</f>
        <v>7</v>
      </c>
      <c r="T14" s="41">
        <f>INDEX(allsections[[S]:[Order]],MATCH(Q14,allsections[SGUID],0),3)</f>
        <v>707</v>
      </c>
      <c r="V14">
        <f>COUNTIF(Z:Z,sectionsubsection[[#This Row],[Title]])</f>
        <v>1</v>
      </c>
      <c r="Z14" s="46" t="s">
        <v>1449</v>
      </c>
      <c r="AA14" s="46" t="e">
        <f>INDEX(allsections[[S]:[Order]],MATCH(X14,allsections[SGUID],0),3)</f>
        <v>#N/A</v>
      </c>
      <c r="AB14" s="46" t="e">
        <f>INDEX(allsections[[S]:[Order]],MATCH(Y14,allsections[SGUID],0),3)</f>
        <v>#N/A</v>
      </c>
      <c r="AC14" t="s">
        <v>1450</v>
      </c>
    </row>
    <row r="15" spans="1:29" x14ac:dyDescent="0.25">
      <c r="A15" t="s">
        <v>1451</v>
      </c>
      <c r="B15" t="s">
        <v>1452</v>
      </c>
      <c r="C15" t="s">
        <v>1375</v>
      </c>
      <c r="D15">
        <v>3</v>
      </c>
      <c r="F15" t="s">
        <v>1453</v>
      </c>
      <c r="G15" t="str">
        <f>INDEX(allsections[[S]:[Order]],MATCH(unique_sections[[#This Row],[SGUID]],allsections[SGUID],0),1)</f>
        <v>FO 13 WELZIJN VAN MEDEWERKERS</v>
      </c>
      <c r="H15" t="str">
        <f>INDEX(allsections[[S]:[Order]],MATCH(unique_sections[[#This Row],[SGUID]],allsections[SGUID],0),2)</f>
        <v>-</v>
      </c>
      <c r="I15">
        <f>INDEX(allsections[[S]:[Order]],MATCH(unique_sections[[#This Row],[SGUID]],allsections[SGUID],0),3)</f>
        <v>13</v>
      </c>
      <c r="K15" t="s">
        <v>1378</v>
      </c>
      <c r="L15" t="str">
        <f>INDEX(allsections[[S]:[Order]],MATCH(unique_sub[[#This Row],[SSGUID]],allsections[SGUID],0),1)</f>
        <v>FO 02.04 GLOBALG.A.P.-status</v>
      </c>
      <c r="M15" t="str">
        <f>INDEX(allsections[[S]:[Order]],MATCH(unique_sub[[#This Row],[SSGUID]],allsections[SGUID],0),2)</f>
        <v>-</v>
      </c>
      <c r="N15">
        <f>INDEX(allsections[[S]:[Order]],MATCH(unique_sub[[#This Row],[SSGUID]],allsections[SGUID],0),3)</f>
        <v>204</v>
      </c>
      <c r="P15" t="s">
        <v>1376</v>
      </c>
      <c r="Q15" t="s">
        <v>1402</v>
      </c>
      <c r="R15" s="41" t="str">
        <f t="shared" si="0"/>
        <v>3YIgWsy9P8ND3BJPQGnD0j2pCca0Upzl3Nn66JUNHXeF</v>
      </c>
      <c r="S15" s="41">
        <f>INDEX(allsections[[S]:[Order]],MATCH(P15,allsections[SGUID],0),3)</f>
        <v>1</v>
      </c>
      <c r="T15" s="41">
        <f>INDEX(allsections[[S]:[Order]],MATCH(Q15,allsections[SGUID],0),3)</f>
        <v>104</v>
      </c>
      <c r="V15">
        <f>COUNTIF(Z:Z,sectionsubsection[[#This Row],[Title]])</f>
        <v>1</v>
      </c>
      <c r="Z15" s="46" t="s">
        <v>1454</v>
      </c>
      <c r="AA15" s="46" t="e">
        <f>INDEX(allsections[[S]:[Order]],MATCH(X15,allsections[SGUID],0),3)</f>
        <v>#N/A</v>
      </c>
      <c r="AB15" s="46" t="e">
        <f>INDEX(allsections[[S]:[Order]],MATCH(Y15,allsections[SGUID],0),3)</f>
        <v>#N/A</v>
      </c>
      <c r="AC15" t="s">
        <v>1455</v>
      </c>
    </row>
    <row r="16" spans="1:29" x14ac:dyDescent="0.25">
      <c r="A16" t="s">
        <v>1456</v>
      </c>
      <c r="B16" t="s">
        <v>1457</v>
      </c>
      <c r="C16" t="s">
        <v>1375</v>
      </c>
      <c r="D16">
        <v>13</v>
      </c>
      <c r="K16" t="s">
        <v>1415</v>
      </c>
      <c r="L16" t="str">
        <f>INDEX(allsections[[S]:[Order]],MATCH(unique_sub[[#This Row],[SSGUID]],allsections[SGUID],0),1)</f>
        <v>FO 02.05 Gebruik van het logo</v>
      </c>
      <c r="M16" t="str">
        <f>INDEX(allsections[[S]:[Order]],MATCH(unique_sub[[#This Row],[SSGUID]],allsections[SGUID],0),2)</f>
        <v>-</v>
      </c>
      <c r="N16">
        <f>INDEX(allsections[[S]:[Order]],MATCH(unique_sub[[#This Row],[SSGUID]],allsections[SGUID],0),3)</f>
        <v>205</v>
      </c>
      <c r="P16" t="s">
        <v>1389</v>
      </c>
      <c r="Q16" t="s">
        <v>1458</v>
      </c>
      <c r="R16" s="41" t="str">
        <f t="shared" si="0"/>
        <v>2BGuoLOuGR86Am1Hf7hCiG3W7dGcEqSrkGPLpK2FPpjb</v>
      </c>
      <c r="S16" s="41">
        <f>INDEX(allsections[[S]:[Order]],MATCH(P16,allsections[SGUID],0),3)</f>
        <v>7</v>
      </c>
      <c r="T16" s="41">
        <f>INDEX(allsections[[S]:[Order]],MATCH(Q16,allsections[SGUID],0),3)</f>
        <v>704</v>
      </c>
      <c r="V16">
        <f>COUNTIF(Z:Z,sectionsubsection[[#This Row],[Title]])</f>
        <v>1</v>
      </c>
      <c r="Z16" s="46" t="s">
        <v>1459</v>
      </c>
      <c r="AA16" s="46" t="e">
        <f>INDEX(allsections[[S]:[Order]],MATCH(X16,allsections[SGUID],0),3)</f>
        <v>#N/A</v>
      </c>
      <c r="AB16" s="46" t="e">
        <f>INDEX(allsections[[S]:[Order]],MATCH(Y16,allsections[SGUID],0),3)</f>
        <v>#N/A</v>
      </c>
      <c r="AC16" t="s">
        <v>1460</v>
      </c>
    </row>
    <row r="17" spans="1:29" x14ac:dyDescent="0.25">
      <c r="A17" t="s">
        <v>1461</v>
      </c>
      <c r="B17" t="s">
        <v>1462</v>
      </c>
      <c r="C17" t="s">
        <v>1375</v>
      </c>
      <c r="D17">
        <v>3209</v>
      </c>
      <c r="K17" t="s">
        <v>1428</v>
      </c>
      <c r="L17" t="str">
        <f>INDEX(allsections[[S]:[Order]],MATCH(unique_sub[[#This Row],[SSGUID]],allsections[SGUID],0),1)</f>
        <v>FO 03.01 Vermeerderingsmateriaal</v>
      </c>
      <c r="M17" t="str">
        <f>INDEX(allsections[[S]:[Order]],MATCH(unique_sub[[#This Row],[SSGUID]],allsections[SGUID],0),2)</f>
        <v>-</v>
      </c>
      <c r="N17">
        <f>INDEX(allsections[[S]:[Order]],MATCH(unique_sub[[#This Row],[SSGUID]],allsections[SGUID],0),3)</f>
        <v>301</v>
      </c>
      <c r="P17" t="s">
        <v>1389</v>
      </c>
      <c r="Q17" t="s">
        <v>1463</v>
      </c>
      <c r="R17" s="41" t="str">
        <f t="shared" si="0"/>
        <v>2BGuoLOuGR86Am1Hf7hCiG3JTeuQtOc1OKqfRNulIqvM</v>
      </c>
      <c r="S17" s="41">
        <f>INDEX(allsections[[S]:[Order]],MATCH(P17,allsections[SGUID],0),3)</f>
        <v>7</v>
      </c>
      <c r="T17" s="41">
        <f>INDEX(allsections[[S]:[Order]],MATCH(Q17,allsections[SGUID],0),3)</f>
        <v>708</v>
      </c>
      <c r="V17">
        <f>COUNTIF(Z:Z,sectionsubsection[[#This Row],[Title]])</f>
        <v>1</v>
      </c>
      <c r="Z17" s="46" t="s">
        <v>1464</v>
      </c>
      <c r="AA17" s="46" t="e">
        <f>INDEX(allsections[[S]:[Order]],MATCH(X17,allsections[SGUID],0),3)</f>
        <v>#N/A</v>
      </c>
      <c r="AB17" s="46" t="e">
        <f>INDEX(allsections[[S]:[Order]],MATCH(Y17,allsections[SGUID],0),3)</f>
        <v>#N/A</v>
      </c>
      <c r="AC17" t="s">
        <v>1465</v>
      </c>
    </row>
    <row r="18" spans="1:29" x14ac:dyDescent="0.25">
      <c r="A18" t="s">
        <v>1466</v>
      </c>
      <c r="B18" t="s">
        <v>1467</v>
      </c>
      <c r="C18" t="s">
        <v>1375</v>
      </c>
      <c r="D18">
        <v>3211</v>
      </c>
      <c r="K18" t="s">
        <v>1468</v>
      </c>
      <c r="L18" t="str">
        <f>INDEX(allsections[[S]:[Order]],MATCH(unique_sub[[#This Row],[SSGUID]],allsections[SGUID],0),1)</f>
        <v>FO 03.02 Chemische behandelingen en coatings</v>
      </c>
      <c r="M18" t="str">
        <f>INDEX(allsections[[S]:[Order]],MATCH(unique_sub[[#This Row],[SSGUID]],allsections[SGUID],0),2)</f>
        <v>-</v>
      </c>
      <c r="N18">
        <f>INDEX(allsections[[S]:[Order]],MATCH(unique_sub[[#This Row],[SSGUID]],allsections[SGUID],0),3)</f>
        <v>302</v>
      </c>
      <c r="P18" t="s">
        <v>1389</v>
      </c>
      <c r="Q18" t="s">
        <v>1469</v>
      </c>
      <c r="R18" s="41" t="str">
        <f t="shared" si="0"/>
        <v>2BGuoLOuGR86Am1Hf7hCiGCnld8x4oHlmExTFHGeLjj</v>
      </c>
      <c r="S18" s="41">
        <f>INDEX(allsections[[S]:[Order]],MATCH(P18,allsections[SGUID],0),3)</f>
        <v>7</v>
      </c>
      <c r="T18" s="41">
        <f>INDEX(allsections[[S]:[Order]],MATCH(Q18,allsections[SGUID],0),3)</f>
        <v>702</v>
      </c>
      <c r="V18">
        <f>COUNTIF(Z:Z,sectionsubsection[[#This Row],[Title]])</f>
        <v>1</v>
      </c>
      <c r="Z18" s="46" t="s">
        <v>1470</v>
      </c>
      <c r="AA18" s="46" t="e">
        <f>INDEX(allsections[[S]:[Order]],MATCH(X18,allsections[SGUID],0),3)</f>
        <v>#N/A</v>
      </c>
      <c r="AB18" s="46" t="e">
        <f>INDEX(allsections[[S]:[Order]],MATCH(Y18,allsections[SGUID],0),3)</f>
        <v>#N/A</v>
      </c>
      <c r="AC18" t="s">
        <v>1471</v>
      </c>
    </row>
    <row r="19" spans="1:29" x14ac:dyDescent="0.25">
      <c r="A19" t="s">
        <v>1472</v>
      </c>
      <c r="B19" t="s">
        <v>1473</v>
      </c>
      <c r="C19" t="s">
        <v>1375</v>
      </c>
      <c r="D19">
        <v>2002</v>
      </c>
      <c r="K19" t="s">
        <v>1474</v>
      </c>
      <c r="L19" t="str">
        <f>INDEX(allsections[[S]:[Order]],MATCH(unique_sub[[#This Row],[SSGUID]],allsections[SGUID],0),1)</f>
        <v>FO 03.03 Genetisch gemodificeerde organismen</v>
      </c>
      <c r="M19" t="str">
        <f>INDEX(allsections[[S]:[Order]],MATCH(unique_sub[[#This Row],[SSGUID]],allsections[SGUID],0),2)</f>
        <v>-</v>
      </c>
      <c r="N19">
        <f>INDEX(allsections[[S]:[Order]],MATCH(unique_sub[[#This Row],[SSGUID]],allsections[SGUID],0),3)</f>
        <v>303</v>
      </c>
      <c r="P19" t="s">
        <v>1395</v>
      </c>
      <c r="Q19" t="s">
        <v>1475</v>
      </c>
      <c r="R19" s="41" t="str">
        <f t="shared" si="0"/>
        <v>IKtB5yVMmBF7k4LaDgUZw3yiRDwLwt1Ow5dQeFJqM2k</v>
      </c>
      <c r="S19" s="41">
        <f>INDEX(allsections[[S]:[Order]],MATCH(P19,allsections[SGUID],0),3)</f>
        <v>4</v>
      </c>
      <c r="T19" s="41">
        <f>INDEX(allsections[[S]:[Order]],MATCH(Q19,allsections[SGUID],0),3)</f>
        <v>407</v>
      </c>
      <c r="V19">
        <f>COUNTIF(Z:Z,sectionsubsection[[#This Row],[Title]])</f>
        <v>1</v>
      </c>
      <c r="Z19" s="46" t="s">
        <v>1476</v>
      </c>
      <c r="AA19" s="46" t="e">
        <f>INDEX(allsections[[S]:[Order]],MATCH(X19,allsections[SGUID],0),3)</f>
        <v>#N/A</v>
      </c>
      <c r="AB19" s="46" t="e">
        <f>INDEX(allsections[[S]:[Order]],MATCH(Y19,allsections[SGUID],0),3)</f>
        <v>#N/A</v>
      </c>
      <c r="AC19" t="s">
        <v>1477</v>
      </c>
    </row>
    <row r="20" spans="1:29" x14ac:dyDescent="0.25">
      <c r="A20" t="s">
        <v>1478</v>
      </c>
      <c r="B20" t="s">
        <v>1479</v>
      </c>
      <c r="C20" t="s">
        <v>1375</v>
      </c>
      <c r="D20">
        <v>20</v>
      </c>
      <c r="K20" t="s">
        <v>1480</v>
      </c>
      <c r="L20" t="str">
        <f>INDEX(allsections[[S]:[Order]],MATCH(unique_sub[[#This Row],[SSGUID]],allsections[SGUID],0),1)</f>
        <v xml:space="preserve">FO 03.04 Overgangsperiode </v>
      </c>
      <c r="M20" t="str">
        <f>INDEX(allsections[[S]:[Order]],MATCH(unique_sub[[#This Row],[SSGUID]],allsections[SGUID],0),2)</f>
        <v>-</v>
      </c>
      <c r="N20">
        <f>INDEX(allsections[[S]:[Order]],MATCH(unique_sub[[#This Row],[SSGUID]],allsections[SGUID],0),3)</f>
        <v>304</v>
      </c>
      <c r="P20" t="s">
        <v>1395</v>
      </c>
      <c r="Q20" t="s">
        <v>1481</v>
      </c>
      <c r="R20" s="41" t="str">
        <f t="shared" si="0"/>
        <v>IKtB5yVMmBF7k4LaDgUZw4lUZQXD5tjtX2glVe4lraA</v>
      </c>
      <c r="S20" s="41">
        <f>INDEX(allsections[[S]:[Order]],MATCH(P20,allsections[SGUID],0),3)</f>
        <v>4</v>
      </c>
      <c r="T20" s="41">
        <f>INDEX(allsections[[S]:[Order]],MATCH(Q20,allsections[SGUID],0),3)</f>
        <v>406</v>
      </c>
      <c r="V20">
        <f>COUNTIF(Z:Z,sectionsubsection[[#This Row],[Title]])</f>
        <v>1</v>
      </c>
      <c r="Z20" s="46" t="s">
        <v>1482</v>
      </c>
      <c r="AA20" s="46" t="e">
        <f>INDEX(allsections[[S]:[Order]],MATCH(X20,allsections[SGUID],0),3)</f>
        <v>#N/A</v>
      </c>
      <c r="AB20" s="46" t="e">
        <f>INDEX(allsections[[S]:[Order]],MATCH(Y20,allsections[SGUID],0),3)</f>
        <v>#N/A</v>
      </c>
      <c r="AC20" t="s">
        <v>1483</v>
      </c>
    </row>
    <row r="21" spans="1:29" x14ac:dyDescent="0.25">
      <c r="A21" t="s">
        <v>1484</v>
      </c>
      <c r="B21" t="s">
        <v>1485</v>
      </c>
      <c r="C21" t="s">
        <v>1375</v>
      </c>
      <c r="D21">
        <v>2004</v>
      </c>
      <c r="K21" t="s">
        <v>1486</v>
      </c>
      <c r="L21" t="str">
        <f>INDEX(allsections[[S]:[Order]],MATCH(unique_sub[[#This Row],[SSGUID]],allsections[SGUID],0),1)</f>
        <v xml:space="preserve">FO 04.01 Bodembehoud
</v>
      </c>
      <c r="M21" t="str">
        <f>INDEX(allsections[[S]:[Order]],MATCH(unique_sub[[#This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N21">
        <f>INDEX(allsections[[S]:[Order]],MATCH(unique_sub[[#This Row],[SSGUID]],allsections[SGUID],0),3)</f>
        <v>401</v>
      </c>
      <c r="P21" t="s">
        <v>1389</v>
      </c>
      <c r="Q21" t="s">
        <v>1487</v>
      </c>
      <c r="R21" s="41" t="str">
        <f t="shared" si="0"/>
        <v>2BGuoLOuGR86Am1Hf7hCiG1WOpilQQJvvs3HIzyLlTD7</v>
      </c>
      <c r="S21" s="41">
        <f>INDEX(allsections[[S]:[Order]],MATCH(P21,allsections[SGUID],0),3)</f>
        <v>7</v>
      </c>
      <c r="T21" s="41">
        <f>INDEX(allsections[[S]:[Order]],MATCH(Q21,allsections[SGUID],0),3)</f>
        <v>701</v>
      </c>
      <c r="V21">
        <f>COUNTIF(Z:Z,sectionsubsection[[#This Row],[Title]])</f>
        <v>1</v>
      </c>
      <c r="Z21" s="46" t="s">
        <v>1488</v>
      </c>
      <c r="AA21" s="46" t="e">
        <f>INDEX(allsections[[S]:[Order]],MATCH(X21,allsections[SGUID],0),3)</f>
        <v>#N/A</v>
      </c>
      <c r="AB21" s="46" t="e">
        <f>INDEX(allsections[[S]:[Order]],MATCH(Y21,allsections[SGUID],0),3)</f>
        <v>#N/A</v>
      </c>
      <c r="AC21" t="s">
        <v>1489</v>
      </c>
    </row>
    <row r="22" spans="1:29" x14ac:dyDescent="0.25">
      <c r="A22" t="s">
        <v>1490</v>
      </c>
      <c r="B22" t="s">
        <v>1491</v>
      </c>
      <c r="C22" t="s">
        <v>1375</v>
      </c>
      <c r="D22">
        <v>24</v>
      </c>
      <c r="K22" t="s">
        <v>1492</v>
      </c>
      <c r="L22" t="str">
        <f>INDEX(allsections[[S]:[Order]],MATCH(unique_sub[[#This Row],[SSGUID]],allsections[SGUID],0),1)</f>
        <v>FO 04.02 Grondontsmetting</v>
      </c>
      <c r="M22" t="str">
        <f>INDEX(allsections[[S]:[Order]],MATCH(unique_sub[[#This Row],[SSGUID]],allsections[SGUID],0),2)</f>
        <v>-</v>
      </c>
      <c r="N22">
        <f>INDEX(allsections[[S]:[Order]],MATCH(unique_sub[[#This Row],[SSGUID]],allsections[SGUID],0),3)</f>
        <v>402</v>
      </c>
      <c r="P22" t="s">
        <v>1395</v>
      </c>
      <c r="Q22" t="s">
        <v>1493</v>
      </c>
      <c r="R22" s="41" t="str">
        <f t="shared" si="0"/>
        <v>IKtB5yVMmBF7k4LaDgUZw7o4R1VJX1KXn6Y2mK3KBnX</v>
      </c>
      <c r="S22" s="41">
        <f>INDEX(allsections[[S]:[Order]],MATCH(P22,allsections[SGUID],0),3)</f>
        <v>4</v>
      </c>
      <c r="T22" s="41">
        <f>INDEX(allsections[[S]:[Order]],MATCH(Q22,allsections[SGUID],0),3)</f>
        <v>405</v>
      </c>
      <c r="V22">
        <f>COUNTIF(Z:Z,sectionsubsection[[#This Row],[Title]])</f>
        <v>1</v>
      </c>
      <c r="Z22" s="46" t="s">
        <v>1494</v>
      </c>
      <c r="AA22" s="46" t="e">
        <f>INDEX(allsections[[S]:[Order]],MATCH(X22,allsections[SGUID],0),3)</f>
        <v>#N/A</v>
      </c>
      <c r="AB22" s="46" t="e">
        <f>INDEX(allsections[[S]:[Order]],MATCH(Y22,allsections[SGUID],0),3)</f>
        <v>#N/A</v>
      </c>
      <c r="AC22" t="s">
        <v>1495</v>
      </c>
    </row>
    <row r="23" spans="1:29" x14ac:dyDescent="0.25">
      <c r="A23" t="s">
        <v>1496</v>
      </c>
      <c r="B23" t="s">
        <v>1497</v>
      </c>
      <c r="C23" t="s">
        <v>1375</v>
      </c>
      <c r="D23">
        <v>23</v>
      </c>
      <c r="K23" t="s">
        <v>1498</v>
      </c>
      <c r="L23" t="str">
        <f>INDEX(allsections[[S]:[Order]],MATCH(unique_sub[[#This Row],[SSGUID]],allsections[SGUID],0),1)</f>
        <v>FO 04.03 Substraten</v>
      </c>
      <c r="M23" t="str">
        <f>INDEX(allsections[[S]:[Order]],MATCH(unique_sub[[#This Row],[SSGUID]],allsections[SGUID],0),2)</f>
        <v>-</v>
      </c>
      <c r="N23">
        <f>INDEX(allsections[[S]:[Order]],MATCH(unique_sub[[#This Row],[SSGUID]],allsections[SGUID],0),3)</f>
        <v>403</v>
      </c>
      <c r="P23" t="s">
        <v>1387</v>
      </c>
      <c r="Q23" t="s">
        <v>1468</v>
      </c>
      <c r="R23" s="41" t="str">
        <f t="shared" si="0"/>
        <v>5g1godsQJRqbjZxI603EtmAsizSx9djd7Hn9BlLrbya</v>
      </c>
      <c r="S23" s="41">
        <f>INDEX(allsections[[S]:[Order]],MATCH(P23,allsections[SGUID],0),3)</f>
        <v>3</v>
      </c>
      <c r="T23" s="41">
        <f>INDEX(allsections[[S]:[Order]],MATCH(Q23,allsections[SGUID],0),3)</f>
        <v>302</v>
      </c>
      <c r="V23">
        <f>COUNTIF(Z:Z,sectionsubsection[[#This Row],[Title]])</f>
        <v>1</v>
      </c>
      <c r="Z23" s="46" t="s">
        <v>1499</v>
      </c>
      <c r="AA23" s="46" t="e">
        <f>INDEX(allsections[[S]:[Order]],MATCH(X23,allsections[SGUID],0),3)</f>
        <v>#N/A</v>
      </c>
      <c r="AB23" s="46" t="e">
        <f>INDEX(allsections[[S]:[Order]],MATCH(Y23,allsections[SGUID],0),3)</f>
        <v>#N/A</v>
      </c>
      <c r="AC23" t="s">
        <v>1500</v>
      </c>
    </row>
    <row r="24" spans="1:29" x14ac:dyDescent="0.25">
      <c r="A24" t="s">
        <v>1501</v>
      </c>
      <c r="B24" t="s">
        <v>1502</v>
      </c>
      <c r="C24" t="s">
        <v>1375</v>
      </c>
      <c r="D24">
        <v>2201</v>
      </c>
      <c r="K24" t="s">
        <v>1503</v>
      </c>
      <c r="L24" t="str">
        <f>INDEX(allsections[[S]:[Order]],MATCH(unique_sub[[#This Row],[SSGUID]],allsections[SGUID],0),1)</f>
        <v>FO 04.04 Nutriëntenbehoefte</v>
      </c>
      <c r="M24" t="str">
        <f>INDEX(allsections[[S]:[Order]],MATCH(unique_sub[[#This Row],[SSGUID]],allsections[SGUID],0),2)</f>
        <v>-</v>
      </c>
      <c r="N24">
        <f>INDEX(allsections[[S]:[Order]],MATCH(unique_sub[[#This Row],[SSGUID]],allsections[SGUID],0),3)</f>
        <v>404</v>
      </c>
      <c r="P24" t="s">
        <v>1387</v>
      </c>
      <c r="Q24" t="s">
        <v>1480</v>
      </c>
      <c r="R24" s="41" t="str">
        <f t="shared" si="0"/>
        <v>5g1godsQJRqbjZxI603Etm4CTLgpMoXEpcE8tXLndCGp</v>
      </c>
      <c r="S24" s="41">
        <f>INDEX(allsections[[S]:[Order]],MATCH(P24,allsections[SGUID],0),3)</f>
        <v>3</v>
      </c>
      <c r="T24" s="41">
        <f>INDEX(allsections[[S]:[Order]],MATCH(Q24,allsections[SGUID],0),3)</f>
        <v>304</v>
      </c>
      <c r="V24">
        <f>COUNTIF(Z:Z,sectionsubsection[[#This Row],[Title]])</f>
        <v>1</v>
      </c>
      <c r="Z24" s="46" t="s">
        <v>1504</v>
      </c>
      <c r="AA24" s="46" t="e">
        <f>INDEX(allsections[[S]:[Order]],MATCH(X24,allsections[SGUID],0),3)</f>
        <v>#N/A</v>
      </c>
      <c r="AB24" s="46" t="e">
        <f>INDEX(allsections[[S]:[Order]],MATCH(Y24,allsections[SGUID],0),3)</f>
        <v>#N/A</v>
      </c>
      <c r="AC24" t="s">
        <v>1505</v>
      </c>
    </row>
    <row r="25" spans="1:29" x14ac:dyDescent="0.25">
      <c r="A25" t="s">
        <v>1506</v>
      </c>
      <c r="B25" t="s">
        <v>1507</v>
      </c>
      <c r="C25" t="s">
        <v>1375</v>
      </c>
      <c r="D25">
        <v>22</v>
      </c>
      <c r="K25" t="s">
        <v>1493</v>
      </c>
      <c r="L25" t="str">
        <f>INDEX(allsections[[S]:[Order]],MATCH(unique_sub[[#This Row],[SSGUID]],allsections[SGUID],0),1)</f>
        <v>FO 04.05 Nutriëntengehalte</v>
      </c>
      <c r="M25" t="str">
        <f>INDEX(allsections[[S]:[Order]],MATCH(unique_sub[[#This Row],[SSGUID]],allsections[SGUID],0),2)</f>
        <v>-</v>
      </c>
      <c r="N25">
        <f>INDEX(allsections[[S]:[Order]],MATCH(unique_sub[[#This Row],[SSGUID]],allsections[SGUID],0),3)</f>
        <v>405</v>
      </c>
      <c r="P25" t="s">
        <v>1389</v>
      </c>
      <c r="Q25" t="s">
        <v>1508</v>
      </c>
      <c r="R25" s="41" t="str">
        <f t="shared" si="0"/>
        <v>2BGuoLOuGR86Am1Hf7hCiG1zDGYHavQ1Y1HUI9R90OOZ</v>
      </c>
      <c r="S25" s="41">
        <f>INDEX(allsections[[S]:[Order]],MATCH(P25,allsections[SGUID],0),3)</f>
        <v>7</v>
      </c>
      <c r="T25" s="41">
        <f>INDEX(allsections[[S]:[Order]],MATCH(Q25,allsections[SGUID],0),3)</f>
        <v>709</v>
      </c>
      <c r="V25">
        <f>COUNTIF(Z:Z,sectionsubsection[[#This Row],[Title]])</f>
        <v>0</v>
      </c>
      <c r="Z25" s="46" t="s">
        <v>1509</v>
      </c>
      <c r="AA25" s="46" t="e">
        <f>INDEX(allsections[[S]:[Order]],MATCH(X25,allsections[SGUID],0),3)</f>
        <v>#N/A</v>
      </c>
      <c r="AB25" s="46" t="e">
        <f>INDEX(allsections[[S]:[Order]],MATCH(Y25,allsections[SGUID],0),3)</f>
        <v>#N/A</v>
      </c>
      <c r="AC25" t="s">
        <v>1510</v>
      </c>
    </row>
    <row r="26" spans="1:29" x14ac:dyDescent="0.25">
      <c r="A26" t="s">
        <v>1511</v>
      </c>
      <c r="B26" t="s">
        <v>1512</v>
      </c>
      <c r="C26" t="s">
        <v>1375</v>
      </c>
      <c r="D26">
        <v>21</v>
      </c>
      <c r="K26" t="s">
        <v>1481</v>
      </c>
      <c r="L26" t="str">
        <f>INDEX(allsections[[S]:[Order]],MATCH(unique_sub[[#This Row],[SSGUID]],allsections[SGUID],0),1)</f>
        <v>FO 04.06 Toepassingsregistraties</v>
      </c>
      <c r="M26" t="str">
        <f>INDEX(allsections[[S]:[Order]],MATCH(unique_sub[[#This Row],[SSGUID]],allsections[SGUID],0),2)</f>
        <v>-</v>
      </c>
      <c r="N26">
        <f>INDEX(allsections[[S]:[Order]],MATCH(unique_sub[[#This Row],[SSGUID]],allsections[SGUID],0),3)</f>
        <v>406</v>
      </c>
      <c r="P26" t="s">
        <v>1440</v>
      </c>
      <c r="Q26" t="s">
        <v>119</v>
      </c>
      <c r="R26" s="41" t="str">
        <f t="shared" si="0"/>
        <v>4d9ucNGdAsunr2tbELZ2oO5TvyR0UgB0EOmnMkFaZftX</v>
      </c>
      <c r="S26" s="41">
        <f>INDEX(allsections[[S]:[Order]],MATCH(P26,allsections[SGUID],0),3)</f>
        <v>11</v>
      </c>
      <c r="T26" s="41">
        <f>INDEX(allsections[[S]:[Order]],MATCH(Q26,allsections[SGUID],0),3)</f>
        <v>1</v>
      </c>
      <c r="V26">
        <f>COUNTIF(Z:Z,sectionsubsection[[#This Row],[Title]])</f>
        <v>1</v>
      </c>
      <c r="Z26" s="46" t="s">
        <v>1513</v>
      </c>
      <c r="AA26" s="46" t="e">
        <f>INDEX(allsections[[S]:[Order]],MATCH(X26,allsections[SGUID],0),3)</f>
        <v>#N/A</v>
      </c>
      <c r="AB26" s="46" t="e">
        <f>INDEX(allsections[[S]:[Order]],MATCH(Y26,allsections[SGUID],0),3)</f>
        <v>#N/A</v>
      </c>
      <c r="AC26" t="s">
        <v>1514</v>
      </c>
    </row>
    <row r="27" spans="1:29" x14ac:dyDescent="0.25">
      <c r="A27" t="s">
        <v>1515</v>
      </c>
      <c r="B27" t="s">
        <v>1516</v>
      </c>
      <c r="C27" t="s">
        <v>1375</v>
      </c>
      <c r="D27">
        <v>7</v>
      </c>
      <c r="K27" t="s">
        <v>1475</v>
      </c>
      <c r="L27" t="str">
        <f>INDEX(allsections[[S]:[Order]],MATCH(unique_sub[[#This Row],[SSGUID]],allsections[SGUID],0),1)</f>
        <v>FO 04.07 Opslag van meststoffen en biostimulanten</v>
      </c>
      <c r="M27" t="str">
        <f>INDEX(allsections[[S]:[Order]],MATCH(unique_sub[[#This Row],[SSGUID]],allsections[SGUID],0),2)</f>
        <v>-</v>
      </c>
      <c r="N27">
        <f>INDEX(allsections[[S]:[Order]],MATCH(unique_sub[[#This Row],[SSGUID]],allsections[SGUID],0),3)</f>
        <v>407</v>
      </c>
      <c r="P27" t="s">
        <v>1395</v>
      </c>
      <c r="Q27" t="s">
        <v>1503</v>
      </c>
      <c r="R27" s="41" t="str">
        <f t="shared" si="0"/>
        <v>IKtB5yVMmBF7k4LaDgUZw3R84nmeK4iATbuwZ2gsDsb</v>
      </c>
      <c r="S27" s="41">
        <f>INDEX(allsections[[S]:[Order]],MATCH(P27,allsections[SGUID],0),3)</f>
        <v>4</v>
      </c>
      <c r="T27" s="41">
        <f>INDEX(allsections[[S]:[Order]],MATCH(Q27,allsections[SGUID],0),3)</f>
        <v>404</v>
      </c>
      <c r="V27">
        <f>COUNTIF(Z:Z,sectionsubsection[[#This Row],[Title]])</f>
        <v>1</v>
      </c>
      <c r="Z27" s="46" t="s">
        <v>1517</v>
      </c>
      <c r="AA27" s="46" t="e">
        <f>INDEX(allsections[[S]:[Order]],MATCH(X27,allsections[SGUID],0),3)</f>
        <v>#N/A</v>
      </c>
      <c r="AB27" s="46" t="e">
        <f>INDEX(allsections[[S]:[Order]],MATCH(Y27,allsections[SGUID],0),3)</f>
        <v>#N/A</v>
      </c>
      <c r="AC27" t="s">
        <v>1518</v>
      </c>
    </row>
    <row r="28" spans="1:29" x14ac:dyDescent="0.25">
      <c r="A28" t="s">
        <v>1519</v>
      </c>
      <c r="B28" t="s">
        <v>1520</v>
      </c>
      <c r="C28" t="s">
        <v>1375</v>
      </c>
      <c r="D28">
        <v>1</v>
      </c>
      <c r="K28" t="s">
        <v>1521</v>
      </c>
      <c r="L28" t="str">
        <f>INDEX(allsections[[S]:[Order]],MATCH(unique_sub[[#This Row],[SSGUID]],allsections[SGUID],0),1)</f>
        <v xml:space="preserve">FO 05.01 Waterbronnen
</v>
      </c>
      <c r="M28" t="str">
        <f>INDEX(allsections[[S]:[Order]],MATCH(unique_sub[[#This Row],[SSGUID]],allsections[SGUID],0),2)</f>
        <v>-</v>
      </c>
      <c r="N28">
        <f>INDEX(allsections[[S]:[Order]],MATCH(unique_sub[[#This Row],[SSGUID]],allsections[SGUID],0),3)</f>
        <v>501</v>
      </c>
      <c r="P28" t="s">
        <v>1395</v>
      </c>
      <c r="Q28" t="s">
        <v>1486</v>
      </c>
      <c r="R28" s="41" t="str">
        <f t="shared" si="0"/>
        <v>IKtB5yVMmBF7k4LaDgUZw6GGR163KNx1sTit3j0ivMP</v>
      </c>
      <c r="S28" s="41">
        <f>INDEX(allsections[[S]:[Order]],MATCH(P28,allsections[SGUID],0),3)</f>
        <v>4</v>
      </c>
      <c r="T28" s="41">
        <f>INDEX(allsections[[S]:[Order]],MATCH(Q28,allsections[SGUID],0),3)</f>
        <v>401</v>
      </c>
      <c r="V28">
        <f>COUNTIF(Z:Z,sectionsubsection[[#This Row],[Title]])</f>
        <v>1</v>
      </c>
      <c r="Z28" s="46" t="s">
        <v>1522</v>
      </c>
      <c r="AA28" s="46" t="e">
        <f>INDEX(allsections[[S]:[Order]],MATCH(X28,allsections[SGUID],0),3)</f>
        <v>#N/A</v>
      </c>
      <c r="AB28" s="46" t="e">
        <f>INDEX(allsections[[S]:[Order]],MATCH(Y28,allsections[SGUID],0),3)</f>
        <v>#N/A</v>
      </c>
      <c r="AC28" t="s">
        <v>1523</v>
      </c>
    </row>
    <row r="29" spans="1:29" x14ac:dyDescent="0.25">
      <c r="A29" t="s">
        <v>1524</v>
      </c>
      <c r="B29" t="s">
        <v>1525</v>
      </c>
      <c r="C29" t="s">
        <v>1375</v>
      </c>
      <c r="D29">
        <v>9</v>
      </c>
      <c r="K29" t="s">
        <v>1526</v>
      </c>
      <c r="L29" t="str">
        <f>INDEX(allsections[[S]:[Order]],MATCH(unique_sub[[#This Row],[SSGUID]],allsections[SGUID],0),1)</f>
        <v>FO 05.02 Bepalen waterbehoefte</v>
      </c>
      <c r="M29" t="str">
        <f>INDEX(allsections[[S]:[Order]],MATCH(unique_sub[[#This Row],[SSGUID]],allsections[SGUID],0),2)</f>
        <v>-</v>
      </c>
      <c r="N29">
        <f>INDEX(allsections[[S]:[Order]],MATCH(unique_sub[[#This Row],[SSGUID]],allsections[SGUID],0),3)</f>
        <v>502</v>
      </c>
      <c r="P29" t="s">
        <v>1377</v>
      </c>
      <c r="Q29" t="s">
        <v>1441</v>
      </c>
      <c r="R29" s="41" t="str">
        <f t="shared" si="0"/>
        <v>3labXsBTDnp2nMlbS2V5AI1WLl5crwUtAKu9uhWYEzsL</v>
      </c>
      <c r="S29" s="41">
        <f>INDEX(allsections[[S]:[Order]],MATCH(P29,allsections[SGUID],0),3)</f>
        <v>2</v>
      </c>
      <c r="T29" s="41">
        <f>INDEX(allsections[[S]:[Order]],MATCH(Q29,allsections[SGUID],0),3)</f>
        <v>202</v>
      </c>
      <c r="V29">
        <f>COUNTIF(Z:Z,sectionsubsection[[#This Row],[Title]])</f>
        <v>1</v>
      </c>
      <c r="Z29" s="46" t="s">
        <v>1527</v>
      </c>
      <c r="AA29" s="46" t="e">
        <f>INDEX(allsections[[S]:[Order]],MATCH(X29,allsections[SGUID],0),3)</f>
        <v>#N/A</v>
      </c>
      <c r="AB29" s="46" t="e">
        <f>INDEX(allsections[[S]:[Order]],MATCH(Y29,allsections[SGUID],0),3)</f>
        <v>#N/A</v>
      </c>
      <c r="AC29" t="s">
        <v>1528</v>
      </c>
    </row>
    <row r="30" spans="1:29" x14ac:dyDescent="0.25">
      <c r="A30" t="s">
        <v>1529</v>
      </c>
      <c r="B30" t="s">
        <v>1530</v>
      </c>
      <c r="C30" t="s">
        <v>1375</v>
      </c>
      <c r="D30">
        <v>2</v>
      </c>
      <c r="K30" t="s">
        <v>1531</v>
      </c>
      <c r="L30" t="str">
        <f>INDEX(allsections[[S]:[Order]],MATCH(unique_sub[[#This Row],[SSGUID]],allsections[SGUID],0),1)</f>
        <v>FO 05.03 Gegevensregistratie</v>
      </c>
      <c r="M30" t="str">
        <f>INDEX(allsections[[S]:[Order]],MATCH(unique_sub[[#This Row],[SSGUID]],allsections[SGUID],0),2)</f>
        <v>-</v>
      </c>
      <c r="N30">
        <f>INDEX(allsections[[S]:[Order]],MATCH(unique_sub[[#This Row],[SSGUID]],allsections[SGUID],0),3)</f>
        <v>503</v>
      </c>
      <c r="P30" t="s">
        <v>1377</v>
      </c>
      <c r="Q30" t="s">
        <v>1434</v>
      </c>
      <c r="R30" s="41" t="str">
        <f t="shared" si="0"/>
        <v>3labXsBTDnp2nMlbS2V5AI2PabgCVl2axbE6gvoMhnNb</v>
      </c>
      <c r="S30" s="41">
        <f>INDEX(allsections[[S]:[Order]],MATCH(P30,allsections[SGUID],0),3)</f>
        <v>2</v>
      </c>
      <c r="T30" s="41">
        <f>INDEX(allsections[[S]:[Order]],MATCH(Q30,allsections[SGUID],0),3)</f>
        <v>201</v>
      </c>
      <c r="V30">
        <f>COUNTIF(Z:Z,sectionsubsection[[#This Row],[Title]])</f>
        <v>1</v>
      </c>
      <c r="Z30" s="46" t="s">
        <v>1532</v>
      </c>
      <c r="AA30" s="46" t="e">
        <f>INDEX(allsections[[S]:[Order]],MATCH(X30,allsections[SGUID],0),3)</f>
        <v>#N/A</v>
      </c>
      <c r="AB30" s="46" t="e">
        <f>INDEX(allsections[[S]:[Order]],MATCH(Y30,allsections[SGUID],0),3)</f>
        <v>#N/A</v>
      </c>
      <c r="AC30" t="s">
        <v>1533</v>
      </c>
    </row>
    <row r="31" spans="1:29" x14ac:dyDescent="0.25">
      <c r="A31" t="s">
        <v>1534</v>
      </c>
      <c r="B31" t="s">
        <v>1535</v>
      </c>
      <c r="C31" t="s">
        <v>1375</v>
      </c>
      <c r="D31">
        <v>14</v>
      </c>
      <c r="K31" t="s">
        <v>1536</v>
      </c>
      <c r="L31" t="str">
        <f>INDEX(allsections[[S]:[Order]],MATCH(unique_sub[[#This Row],[SSGUID]],allsections[SGUID],0),1)</f>
        <v>FO 05.04 Waterkwaliteit</v>
      </c>
      <c r="M31" t="str">
        <f>INDEX(allsections[[S]:[Order]],MATCH(unique_sub[[#This Row],[SSGUID]],allsections[SGUID],0),2)</f>
        <v>-</v>
      </c>
      <c r="N31">
        <f>INDEX(allsections[[S]:[Order]],MATCH(unique_sub[[#This Row],[SSGUID]],allsections[SGUID],0),3)</f>
        <v>504</v>
      </c>
      <c r="P31" t="s">
        <v>1433</v>
      </c>
      <c r="Q31" t="s">
        <v>119</v>
      </c>
      <c r="R31" s="41" t="str">
        <f t="shared" si="0"/>
        <v>5ZjwAiDPYbGvURtwoHF4gM5TvyR0UgB0EOmnMkFaZftX</v>
      </c>
      <c r="S31" s="41">
        <f>INDEX(allsections[[S]:[Order]],MATCH(P31,allsections[SGUID],0),3)</f>
        <v>10</v>
      </c>
      <c r="T31" s="41">
        <f>INDEX(allsections[[S]:[Order]],MATCH(Q31,allsections[SGUID],0),3)</f>
        <v>1</v>
      </c>
      <c r="V31">
        <f>COUNTIF(Z:Z,sectionsubsection[[#This Row],[Title]])</f>
        <v>1</v>
      </c>
      <c r="Z31" s="46" t="s">
        <v>1537</v>
      </c>
      <c r="AA31" s="46" t="e">
        <f>INDEX(allsections[[S]:[Order]],MATCH(X31,allsections[SGUID],0),3)</f>
        <v>#N/A</v>
      </c>
      <c r="AB31" s="46" t="e">
        <f>INDEX(allsections[[S]:[Order]],MATCH(Y31,allsections[SGUID],0),3)</f>
        <v>#N/A</v>
      </c>
      <c r="AC31" t="s">
        <v>1538</v>
      </c>
    </row>
    <row r="32" spans="1:29" x14ac:dyDescent="0.25">
      <c r="A32" t="s">
        <v>1539</v>
      </c>
      <c r="B32" t="s">
        <v>1540</v>
      </c>
      <c r="C32" t="s">
        <v>1375</v>
      </c>
      <c r="D32">
        <v>19</v>
      </c>
      <c r="K32" t="s">
        <v>1487</v>
      </c>
      <c r="L32" t="str">
        <f>INDEX(allsections[[S]:[Order]],MATCH(unique_sub[[#This Row],[SSGUID]],allsections[SGUID],0),1)</f>
        <v>FO 07.01 Keuze van gewasbeschermingsmiddelen</v>
      </c>
      <c r="M32" t="str">
        <f>INDEX(allsections[[S]:[Order]],MATCH(unique_sub[[#This Row],[SSGUID]],allsections[SGUID],0),2)</f>
        <v>-</v>
      </c>
      <c r="N32">
        <f>INDEX(allsections[[S]:[Order]],MATCH(unique_sub[[#This Row],[SSGUID]],allsections[SGUID],0),3)</f>
        <v>701</v>
      </c>
      <c r="P32" t="s">
        <v>1453</v>
      </c>
      <c r="Q32" t="s">
        <v>119</v>
      </c>
      <c r="R32" s="41" t="str">
        <f t="shared" si="0"/>
        <v>48aQAsWhk4FCpRyiTfbQDc5TvyR0UgB0EOmnMkFaZftX</v>
      </c>
      <c r="S32" s="41">
        <f>INDEX(allsections[[S]:[Order]],MATCH(P32,allsections[SGUID],0),3)</f>
        <v>13</v>
      </c>
      <c r="T32" s="41">
        <f>INDEX(allsections[[S]:[Order]],MATCH(Q32,allsections[SGUID],0),3)</f>
        <v>1</v>
      </c>
      <c r="V32">
        <f>COUNTIF(Z:Z,sectionsubsection[[#This Row],[Title]])</f>
        <v>1</v>
      </c>
      <c r="Z32" s="46" t="s">
        <v>1541</v>
      </c>
      <c r="AA32" s="46" t="e">
        <f>INDEX(allsections[[S]:[Order]],MATCH(X32,allsections[SGUID],0),3)</f>
        <v>#N/A</v>
      </c>
      <c r="AB32" s="46" t="e">
        <f>INDEX(allsections[[S]:[Order]],MATCH(Y32,allsections[SGUID],0),3)</f>
        <v>#N/A</v>
      </c>
      <c r="AC32" t="s">
        <v>1542</v>
      </c>
    </row>
    <row r="33" spans="1:29" x14ac:dyDescent="0.25">
      <c r="A33" t="s">
        <v>1543</v>
      </c>
      <c r="B33" t="s">
        <v>1544</v>
      </c>
      <c r="C33" t="s">
        <v>1375</v>
      </c>
      <c r="D33">
        <v>3301</v>
      </c>
      <c r="K33" t="s">
        <v>1469</v>
      </c>
      <c r="L33" t="str">
        <f>INDEX(allsections[[S]:[Order]],MATCH(unique_sub[[#This Row],[SSGUID]],allsections[SGUID],0),1)</f>
        <v xml:space="preserve">FO 07.02 Toepassingsregistraties </v>
      </c>
      <c r="M33" t="str">
        <f>INDEX(allsections[[S]:[Order]],MATCH(unique_sub[[#This Row],[SSGUID]],allsections[SGUID],0),2)</f>
        <v>-</v>
      </c>
      <c r="N33">
        <f>INDEX(allsections[[S]:[Order]],MATCH(unique_sub[[#This Row],[SSGUID]],allsections[SGUID],0),3)</f>
        <v>702</v>
      </c>
      <c r="P33" t="s">
        <v>1389</v>
      </c>
      <c r="Q33" t="s">
        <v>1545</v>
      </c>
      <c r="R33" s="41" t="str">
        <f t="shared" si="0"/>
        <v>2BGuoLOuGR86Am1Hf7hCiG6OVfMLlOhjDUtTGVH4d1tI</v>
      </c>
      <c r="S33" s="41">
        <f>INDEX(allsections[[S]:[Order]],MATCH(P33,allsections[SGUID],0),3)</f>
        <v>7</v>
      </c>
      <c r="T33" s="41">
        <f>INDEX(allsections[[S]:[Order]],MATCH(Q33,allsections[SGUID],0),3)</f>
        <v>705</v>
      </c>
      <c r="V33">
        <f>COUNTIF(Z:Z,sectionsubsection[[#This Row],[Title]])</f>
        <v>1</v>
      </c>
      <c r="Z33" s="46" t="s">
        <v>1546</v>
      </c>
      <c r="AA33" s="46" t="e">
        <f>INDEX(allsections[[S]:[Order]],MATCH(X33,allsections[SGUID],0),3)</f>
        <v>#N/A</v>
      </c>
      <c r="AB33" s="46" t="e">
        <f>INDEX(allsections[[S]:[Order]],MATCH(Y33,allsections[SGUID],0),3)</f>
        <v>#N/A</v>
      </c>
      <c r="AC33" t="s">
        <v>1547</v>
      </c>
    </row>
    <row r="34" spans="1:29" x14ac:dyDescent="0.25">
      <c r="A34" t="s">
        <v>1548</v>
      </c>
      <c r="B34" t="s">
        <v>1549</v>
      </c>
      <c r="C34" t="s">
        <v>1375</v>
      </c>
      <c r="D34">
        <v>3307</v>
      </c>
      <c r="K34" t="s">
        <v>1422</v>
      </c>
      <c r="L34" t="str">
        <f>INDEX(allsections[[S]:[Order]],MATCH(unique_sub[[#This Row],[SSGUID]],allsections[SGUID],0),1)</f>
        <v>FO 07.03 Afvoer van overschot van spuitvloeistof</v>
      </c>
      <c r="M34" t="str">
        <f>INDEX(allsections[[S]:[Order]],MATCH(unique_sub[[#This Row],[SSGUID]],allsections[SGUID],0),2)</f>
        <v>-</v>
      </c>
      <c r="N34">
        <f>INDEX(allsections[[S]:[Order]],MATCH(unique_sub[[#This Row],[SSGUID]],allsections[SGUID],0),3)</f>
        <v>703</v>
      </c>
      <c r="P34" t="s">
        <v>1376</v>
      </c>
      <c r="Q34" t="s">
        <v>1388</v>
      </c>
      <c r="R34" s="41" t="str">
        <f t="shared" si="0"/>
        <v>3YIgWsy9P8ND3BJPQGnD0j1qvPg1ym8f6SRe66rOl40x</v>
      </c>
      <c r="S34" s="41">
        <f>INDEX(allsections[[S]:[Order]],MATCH(P34,allsections[SGUID],0),3)</f>
        <v>1</v>
      </c>
      <c r="T34" s="41">
        <f>INDEX(allsections[[S]:[Order]],MATCH(Q34,allsections[SGUID],0),3)</f>
        <v>102</v>
      </c>
      <c r="V34">
        <f>COUNTIF(Z:Z,sectionsubsection[[#This Row],[Title]])</f>
        <v>1</v>
      </c>
      <c r="Z34" s="46" t="s">
        <v>1550</v>
      </c>
      <c r="AA34" s="46" t="e">
        <f>INDEX(allsections[[S]:[Order]],MATCH(X34,allsections[SGUID],0),3)</f>
        <v>#N/A</v>
      </c>
      <c r="AB34" s="46" t="e">
        <f>INDEX(allsections[[S]:[Order]],MATCH(Y34,allsections[SGUID],0),3)</f>
        <v>#N/A</v>
      </c>
      <c r="AC34" t="s">
        <v>1551</v>
      </c>
    </row>
    <row r="35" spans="1:29" x14ac:dyDescent="0.25">
      <c r="A35" t="s">
        <v>1552</v>
      </c>
      <c r="B35" t="s">
        <v>1553</v>
      </c>
      <c r="C35" t="s">
        <v>1375</v>
      </c>
      <c r="D35">
        <v>3006</v>
      </c>
      <c r="K35" t="s">
        <v>1458</v>
      </c>
      <c r="L35" t="str">
        <f>INDEX(allsections[[S]:[Order]],MATCH(unique_sub[[#This Row],[SSGUID]],allsections[SGUID],0),1)</f>
        <v>FO 07.04 Opslag van gewasbeschermingsmiddelen en producten voor naoogstbehandeling</v>
      </c>
      <c r="M35" t="str">
        <f>INDEX(allsections[[S]:[Order]],MATCH(unique_sub[[#This Row],[SSGUID]],allsections[SGUID],0),2)</f>
        <v>-</v>
      </c>
      <c r="N35">
        <f>INDEX(allsections[[S]:[Order]],MATCH(unique_sub[[#This Row],[SSGUID]],allsections[SGUID],0),3)</f>
        <v>704</v>
      </c>
      <c r="P35" t="s">
        <v>1442</v>
      </c>
      <c r="Q35" t="s">
        <v>1554</v>
      </c>
      <c r="R35" s="41" t="str">
        <f t="shared" si="0"/>
        <v>4a4Qd6ndeeA7u3kN8ZP1We1ERzCDuPHpofETFZxfdFUx</v>
      </c>
      <c r="S35" s="41">
        <f>INDEX(allsections[[S]:[Order]],MATCH(P35,allsections[SGUID],0),3)</f>
        <v>12</v>
      </c>
      <c r="T35" s="41">
        <f>INDEX(allsections[[S]:[Order]],MATCH(Q35,allsections[SGUID],0),3)</f>
        <v>1203</v>
      </c>
      <c r="V35">
        <f>COUNTIF(Z:Z,sectionsubsection[[#This Row],[Title]])</f>
        <v>1</v>
      </c>
      <c r="Z35" s="46" t="s">
        <v>1555</v>
      </c>
      <c r="AA35" s="46" t="e">
        <f>INDEX(allsections[[S]:[Order]],MATCH(X35,allsections[SGUID],0),3)</f>
        <v>#N/A</v>
      </c>
      <c r="AB35" s="46" t="e">
        <f>INDEX(allsections[[S]:[Order]],MATCH(Y35,allsections[SGUID],0),3)</f>
        <v>#N/A</v>
      </c>
      <c r="AC35" t="s">
        <v>1556</v>
      </c>
    </row>
    <row r="36" spans="1:29" x14ac:dyDescent="0.25">
      <c r="A36" t="s">
        <v>1557</v>
      </c>
      <c r="B36" t="s">
        <v>1558</v>
      </c>
      <c r="C36" t="s">
        <v>1375</v>
      </c>
      <c r="D36">
        <v>30</v>
      </c>
      <c r="K36" t="s">
        <v>1545</v>
      </c>
      <c r="L36" t="str">
        <f>INDEX(allsections[[S]:[Order]],MATCH(unique_sub[[#This Row],[SSGUID]],allsections[SGUID],0),1)</f>
        <v>FO 07.05 Het verwerken met gewasbeschermingsmiddelen</v>
      </c>
      <c r="M36" t="str">
        <f>INDEX(allsections[[S]:[Order]],MATCH(unique_sub[[#This Row],[SSGUID]],allsections[SGUID],0),2)</f>
        <v>-</v>
      </c>
      <c r="N36">
        <f>INDEX(allsections[[S]:[Order]],MATCH(unique_sub[[#This Row],[SSGUID]],allsections[SGUID],0),3)</f>
        <v>705</v>
      </c>
      <c r="P36" t="s">
        <v>1442</v>
      </c>
      <c r="Q36" t="s">
        <v>1559</v>
      </c>
      <c r="R36" s="41" t="str">
        <f t="shared" si="0"/>
        <v>4a4Qd6ndeeA7u3kN8ZP1We1j8KzCREQQlaHRiz9wuo0z</v>
      </c>
      <c r="S36" s="41">
        <f>INDEX(allsections[[S]:[Order]],MATCH(P36,allsections[SGUID],0),3)</f>
        <v>12</v>
      </c>
      <c r="T36" s="41">
        <f>INDEX(allsections[[S]:[Order]],MATCH(Q36,allsections[SGUID],0),3)</f>
        <v>1202</v>
      </c>
      <c r="V36">
        <f>COUNTIF(Z:Z,sectionsubsection[[#This Row],[Title]])</f>
        <v>1</v>
      </c>
      <c r="Z36" s="46" t="s">
        <v>1560</v>
      </c>
      <c r="AA36" s="46" t="e">
        <f>INDEX(allsections[[S]:[Order]],MATCH(X36,allsections[SGUID],0),3)</f>
        <v>#N/A</v>
      </c>
      <c r="AB36" s="46" t="e">
        <f>INDEX(allsections[[S]:[Order]],MATCH(Y36,allsections[SGUID],0),3)</f>
        <v>#N/A</v>
      </c>
      <c r="AC36" t="s">
        <v>1561</v>
      </c>
    </row>
    <row r="37" spans="1:29" x14ac:dyDescent="0.25">
      <c r="A37" t="s">
        <v>1562</v>
      </c>
      <c r="B37" t="s">
        <v>1563</v>
      </c>
      <c r="C37" t="s">
        <v>1375</v>
      </c>
      <c r="D37">
        <v>3004</v>
      </c>
      <c r="K37" t="s">
        <v>1390</v>
      </c>
      <c r="L37" t="str">
        <f>INDEX(allsections[[S]:[Order]],MATCH(unique_sub[[#This Row],[SSGUID]],allsections[SGUID],0),1)</f>
        <v>FO 07.06 Lege fusten van gewasbeschermingsmiddelen</v>
      </c>
      <c r="M37" t="str">
        <f>INDEX(allsections[[S]:[Order]],MATCH(unique_sub[[#This Row],[SSGUID]],allsections[SGUID],0),2)</f>
        <v>-</v>
      </c>
      <c r="N37">
        <f>INDEX(allsections[[S]:[Order]],MATCH(unique_sub[[#This Row],[SSGUID]],allsections[SGUID],0),3)</f>
        <v>706</v>
      </c>
      <c r="P37" t="s">
        <v>1395</v>
      </c>
      <c r="Q37" t="s">
        <v>1492</v>
      </c>
      <c r="R37" s="41" t="str">
        <f t="shared" si="0"/>
        <v>IKtB5yVMmBF7k4LaDgUZw6twC7WvSzvTac9PtqXVar6</v>
      </c>
      <c r="S37" s="41">
        <f>INDEX(allsections[[S]:[Order]],MATCH(P37,allsections[SGUID],0),3)</f>
        <v>4</v>
      </c>
      <c r="T37" s="41">
        <f>INDEX(allsections[[S]:[Order]],MATCH(Q37,allsections[SGUID],0),3)</f>
        <v>402</v>
      </c>
      <c r="V37">
        <f>COUNTIF(Z:Z,sectionsubsection[[#This Row],[Title]])</f>
        <v>1</v>
      </c>
      <c r="Z37" s="46" t="s">
        <v>1564</v>
      </c>
      <c r="AA37" s="46" t="e">
        <f>INDEX(allsections[[S]:[Order]],MATCH(X37,allsections[SGUID],0),3)</f>
        <v>#N/A</v>
      </c>
      <c r="AB37" s="46" t="e">
        <f>INDEX(allsections[[S]:[Order]],MATCH(Y37,allsections[SGUID],0),3)</f>
        <v>#N/A</v>
      </c>
      <c r="AC37" t="s">
        <v>1565</v>
      </c>
    </row>
    <row r="38" spans="1:29" x14ac:dyDescent="0.25">
      <c r="A38" t="s">
        <v>1566</v>
      </c>
      <c r="B38" t="s">
        <v>1567</v>
      </c>
      <c r="C38" t="s">
        <v>1375</v>
      </c>
      <c r="D38">
        <v>3002</v>
      </c>
      <c r="K38" t="s">
        <v>1448</v>
      </c>
      <c r="L38" t="str">
        <f>INDEX(allsections[[S]:[Order]],MATCH(unique_sub[[#This Row],[SSGUID]],allsections[SGUID],0),1)</f>
        <v xml:space="preserve">FO 07.07 Verouderde gewasbeschermingsmiddelen </v>
      </c>
      <c r="M38" t="str">
        <f>INDEX(allsections[[S]:[Order]],MATCH(unique_sub[[#This Row],[SSGUID]],allsections[SGUID],0),2)</f>
        <v>-</v>
      </c>
      <c r="N38">
        <f>INDEX(allsections[[S]:[Order]],MATCH(unique_sub[[#This Row],[SSGUID]],allsections[SGUID],0),3)</f>
        <v>707</v>
      </c>
      <c r="P38" t="s">
        <v>1395</v>
      </c>
      <c r="Q38" t="s">
        <v>1498</v>
      </c>
      <c r="R38" s="41" t="str">
        <f t="shared" si="0"/>
        <v>IKtB5yVMmBF7k4LaDgUZwJfokfy0DypbRD7D7zEF8h</v>
      </c>
      <c r="S38" s="41">
        <f>INDEX(allsections[[S]:[Order]],MATCH(P38,allsections[SGUID],0),3)</f>
        <v>4</v>
      </c>
      <c r="T38" s="41">
        <f>INDEX(allsections[[S]:[Order]],MATCH(Q38,allsections[SGUID],0),3)</f>
        <v>403</v>
      </c>
      <c r="V38">
        <f>COUNTIF(Z:Z,sectionsubsection[[#This Row],[Title]])</f>
        <v>1</v>
      </c>
      <c r="Z38" s="46" t="s">
        <v>1568</v>
      </c>
      <c r="AA38" s="46" t="e">
        <f>INDEX(allsections[[S]:[Order]],MATCH(X38,allsections[SGUID],0),3)</f>
        <v>#N/A</v>
      </c>
      <c r="AB38" s="46" t="e">
        <f>INDEX(allsections[[S]:[Order]],MATCH(Y38,allsections[SGUID],0),3)</f>
        <v>#N/A</v>
      </c>
      <c r="AC38" t="s">
        <v>1569</v>
      </c>
    </row>
    <row r="39" spans="1:29" x14ac:dyDescent="0.25">
      <c r="A39" t="s">
        <v>1570</v>
      </c>
      <c r="B39" t="s">
        <v>1571</v>
      </c>
      <c r="C39" t="s">
        <v>1375</v>
      </c>
      <c r="D39">
        <v>3304</v>
      </c>
      <c r="K39" t="s">
        <v>1463</v>
      </c>
      <c r="L39" t="str">
        <f>INDEX(allsections[[S]:[Order]],MATCH(unique_sub[[#This Row],[SSGUID]],allsections[SGUID],0),1)</f>
        <v xml:space="preserve">FO 07.08 Toepassing van andere stoffen </v>
      </c>
      <c r="M39" t="str">
        <f>INDEX(allsections[[S]:[Order]],MATCH(unique_sub[[#This Row],[SSGUID]],allsections[SGUID],0),2)</f>
        <v>-</v>
      </c>
      <c r="N39">
        <f>INDEX(allsections[[S]:[Order]],MATCH(unique_sub[[#This Row],[SSGUID]],allsections[SGUID],0),3)</f>
        <v>708</v>
      </c>
      <c r="P39" t="s">
        <v>1376</v>
      </c>
      <c r="Q39" t="s">
        <v>1409</v>
      </c>
      <c r="R39" s="41" t="str">
        <f t="shared" si="0"/>
        <v>3YIgWsy9P8ND3BJPQGnD0j79pV2c30dTskerAeol8ohZ</v>
      </c>
      <c r="S39" s="41">
        <f>INDEX(allsections[[S]:[Order]],MATCH(P39,allsections[SGUID],0),3)</f>
        <v>1</v>
      </c>
      <c r="T39" s="41">
        <f>INDEX(allsections[[S]:[Order]],MATCH(Q39,allsections[SGUID],0),3)</f>
        <v>105</v>
      </c>
      <c r="V39">
        <f>COUNTIF(Z:Z,sectionsubsection[[#This Row],[Title]])</f>
        <v>1</v>
      </c>
      <c r="Z39" s="46" t="s">
        <v>1572</v>
      </c>
      <c r="AA39" s="46" t="e">
        <f>INDEX(allsections[[S]:[Order]],MATCH(X39,allsections[SGUID],0),3)</f>
        <v>#N/A</v>
      </c>
      <c r="AB39" s="46" t="e">
        <f>INDEX(allsections[[S]:[Order]],MATCH(Y39,allsections[SGUID],0),3)</f>
        <v>#N/A</v>
      </c>
      <c r="AC39" t="s">
        <v>1573</v>
      </c>
    </row>
    <row r="40" spans="1:29" x14ac:dyDescent="0.25">
      <c r="A40" t="s">
        <v>1574</v>
      </c>
      <c r="B40" t="s">
        <v>1575</v>
      </c>
      <c r="C40" t="s">
        <v>1375</v>
      </c>
      <c r="D40">
        <v>3302</v>
      </c>
      <c r="K40" t="s">
        <v>1508</v>
      </c>
      <c r="L40" t="str">
        <f>INDEX(allsections[[S]:[Order]],MATCH(unique_sub[[#This Row],[SSGUID]],allsections[SGUID],0),1)</f>
        <v>FO 07.09 Apparatuur</v>
      </c>
      <c r="M40" t="str">
        <f>INDEX(allsections[[S]:[Order]],MATCH(unique_sub[[#This Row],[SSGUID]],allsections[SGUID],0),2)</f>
        <v>-</v>
      </c>
      <c r="N40">
        <f>INDEX(allsections[[S]:[Order]],MATCH(unique_sub[[#This Row],[SSGUID]],allsections[SGUID],0),3)</f>
        <v>709</v>
      </c>
      <c r="P40" t="s">
        <v>1387</v>
      </c>
      <c r="Q40" t="s">
        <v>1474</v>
      </c>
      <c r="R40" s="41" t="str">
        <f t="shared" si="0"/>
        <v>5g1godsQJRqbjZxI603Etm1MAAg94AQdklTBAzABM4wS</v>
      </c>
      <c r="S40" s="41">
        <f>INDEX(allsections[[S]:[Order]],MATCH(P40,allsections[SGUID],0),3)</f>
        <v>3</v>
      </c>
      <c r="T40" s="41">
        <f>INDEX(allsections[[S]:[Order]],MATCH(Q40,allsections[SGUID],0),3)</f>
        <v>303</v>
      </c>
      <c r="V40">
        <f>COUNTIF(Z:Z,sectionsubsection[[#This Row],[Title]])</f>
        <v>1</v>
      </c>
      <c r="Z40" s="46" t="s">
        <v>1576</v>
      </c>
      <c r="AA40" s="46" t="e">
        <f>INDEX(allsections[[S]:[Order]],MATCH(X40,allsections[SGUID],0),3)</f>
        <v>#N/A</v>
      </c>
      <c r="AB40" s="46" t="e">
        <f>INDEX(allsections[[S]:[Order]],MATCH(Y40,allsections[SGUID],0),3)</f>
        <v>#N/A</v>
      </c>
      <c r="AC40" t="s">
        <v>1577</v>
      </c>
    </row>
    <row r="41" spans="1:29" x14ac:dyDescent="0.25">
      <c r="A41" t="s">
        <v>1578</v>
      </c>
      <c r="B41" t="s">
        <v>1579</v>
      </c>
      <c r="C41" t="s">
        <v>1375</v>
      </c>
      <c r="D41">
        <v>3305</v>
      </c>
      <c r="K41" t="s">
        <v>1580</v>
      </c>
      <c r="L41" t="str">
        <f>INDEX(allsections[[S]:[Order]],MATCH(unique_sub[[#This Row],[SSGUID]],allsections[SGUID],0),1)</f>
        <v>FO 08.01 Kwaliteit van naoogstwater</v>
      </c>
      <c r="M41" t="str">
        <f>INDEX(allsections[[S]:[Order]],MATCH(unique_sub[[#This Row],[SSGUID]],allsections[SGUID],0),2)</f>
        <v>-</v>
      </c>
      <c r="N41">
        <f>INDEX(allsections[[S]:[Order]],MATCH(unique_sub[[#This Row],[SSGUID]],allsections[SGUID],0),3)</f>
        <v>801</v>
      </c>
      <c r="P41" t="s">
        <v>1401</v>
      </c>
      <c r="Q41" t="s">
        <v>1521</v>
      </c>
      <c r="R41" s="41" t="str">
        <f t="shared" si="0"/>
        <v>1TyGiQcuRVxqRPsWm6pYn75GJnBn0XaHPkzo9hXhVvqW</v>
      </c>
      <c r="S41" s="41">
        <f>INDEX(allsections[[S]:[Order]],MATCH(P41,allsections[SGUID],0),3)</f>
        <v>5</v>
      </c>
      <c r="T41" s="41">
        <f>INDEX(allsections[[S]:[Order]],MATCH(Q41,allsections[SGUID],0),3)</f>
        <v>501</v>
      </c>
      <c r="V41">
        <f>COUNTIF(Z:Z,sectionsubsection[[#This Row],[Title]])</f>
        <v>1</v>
      </c>
      <c r="Z41" s="46" t="s">
        <v>1581</v>
      </c>
      <c r="AA41" s="46" t="e">
        <f>INDEX(allsections[[S]:[Order]],MATCH(X41,allsections[SGUID],0),3)</f>
        <v>#N/A</v>
      </c>
      <c r="AB41" s="46" t="e">
        <f>INDEX(allsections[[S]:[Order]],MATCH(Y41,allsections[SGUID],0),3)</f>
        <v>#N/A</v>
      </c>
      <c r="AC41" t="s">
        <v>1582</v>
      </c>
    </row>
    <row r="42" spans="1:29" x14ac:dyDescent="0.25">
      <c r="A42" t="s">
        <v>1583</v>
      </c>
      <c r="B42" t="s">
        <v>1584</v>
      </c>
      <c r="C42" t="s">
        <v>1375</v>
      </c>
      <c r="D42">
        <v>25</v>
      </c>
      <c r="K42" t="s">
        <v>1435</v>
      </c>
      <c r="L42" t="str">
        <f>INDEX(allsections[[S]:[Order]],MATCH(unique_sub[[#This Row],[SSGUID]],allsections[SGUID],0),1)</f>
        <v>FO 08.02 Naoogstbehandelingen</v>
      </c>
      <c r="M42" t="str">
        <f>INDEX(allsections[[S]:[Order]],MATCH(unique_sub[[#This Row],[SSGUID]],allsections[SGUID],0),2)</f>
        <v>-</v>
      </c>
      <c r="N42">
        <f>INDEX(allsections[[S]:[Order]],MATCH(unique_sub[[#This Row],[SSGUID]],allsections[SGUID],0),3)</f>
        <v>802</v>
      </c>
      <c r="P42" t="s">
        <v>1420</v>
      </c>
      <c r="Q42" t="s">
        <v>1580</v>
      </c>
      <c r="R42" s="41" t="str">
        <f t="shared" si="0"/>
        <v>5JIgB3UDpDaQaRmTmuUpoo5l2rJiYbFtvFuXNhk6Xt0S</v>
      </c>
      <c r="S42" s="41">
        <f>INDEX(allsections[[S]:[Order]],MATCH(P42,allsections[SGUID],0),3)</f>
        <v>8</v>
      </c>
      <c r="T42" s="41">
        <f>INDEX(allsections[[S]:[Order]],MATCH(Q42,allsections[SGUID],0),3)</f>
        <v>801</v>
      </c>
      <c r="V42">
        <f>COUNTIF(Z:Z,sectionsubsection[[#This Row],[Title]])</f>
        <v>1</v>
      </c>
      <c r="Z42" s="46" t="s">
        <v>1585</v>
      </c>
      <c r="AA42" s="46" t="e">
        <f>INDEX(allsections[[S]:[Order]],MATCH(X42,allsections[SGUID],0),3)</f>
        <v>#N/A</v>
      </c>
      <c r="AB42" s="46" t="e">
        <f>INDEX(allsections[[S]:[Order]],MATCH(Y42,allsections[SGUID],0),3)</f>
        <v>#N/A</v>
      </c>
      <c r="AC42" t="s">
        <v>1586</v>
      </c>
    </row>
    <row r="43" spans="1:29" x14ac:dyDescent="0.25">
      <c r="A43" t="s">
        <v>1587</v>
      </c>
      <c r="B43" t="s">
        <v>1588</v>
      </c>
      <c r="C43" t="s">
        <v>1375</v>
      </c>
      <c r="D43">
        <v>3001</v>
      </c>
      <c r="K43" t="s">
        <v>1443</v>
      </c>
      <c r="L43" t="str">
        <f>INDEX(allsections[[S]:[Order]],MATCH(unique_sub[[#This Row],[SSGUID]],allsections[SGUID],0),1)</f>
        <v>FO 12.01 Gezondheid en veiligheid van medewerkers</v>
      </c>
      <c r="M43" t="str">
        <f>INDEX(allsections[[S]:[Order]],MATCH(unique_sub[[#This Row],[SSGUID]],allsections[SGUID],0),2)</f>
        <v>-</v>
      </c>
      <c r="N43">
        <f>INDEX(allsections[[S]:[Order]],MATCH(unique_sub[[#This Row],[SSGUID]],allsections[SGUID],0),3)</f>
        <v>1201</v>
      </c>
      <c r="P43" t="s">
        <v>1401</v>
      </c>
      <c r="Q43" t="s">
        <v>1536</v>
      </c>
      <c r="R43" s="41" t="str">
        <f t="shared" si="0"/>
        <v>1TyGiQcuRVxqRPsWm6pYn725itD9t3AKPNN1d0JIB5bx</v>
      </c>
      <c r="S43" s="41">
        <f>INDEX(allsections[[S]:[Order]],MATCH(P43,allsections[SGUID],0),3)</f>
        <v>5</v>
      </c>
      <c r="T43" s="41">
        <f>INDEX(allsections[[S]:[Order]],MATCH(Q43,allsections[SGUID],0),3)</f>
        <v>504</v>
      </c>
      <c r="V43">
        <f>COUNTIF(Z:Z,sectionsubsection[[#This Row],[Title]])</f>
        <v>1</v>
      </c>
      <c r="Z43" s="46" t="s">
        <v>1589</v>
      </c>
      <c r="AA43" s="46" t="e">
        <f>INDEX(allsections[[S]:[Order]],MATCH(X43,allsections[SGUID],0),3)</f>
        <v>#N/A</v>
      </c>
      <c r="AB43" s="46" t="e">
        <f>INDEX(allsections[[S]:[Order]],MATCH(Y43,allsections[SGUID],0),3)</f>
        <v>#N/A</v>
      </c>
      <c r="AC43" t="s">
        <v>1590</v>
      </c>
    </row>
    <row r="44" spans="1:29" x14ac:dyDescent="0.25">
      <c r="A44" t="s">
        <v>1591</v>
      </c>
      <c r="B44" t="s">
        <v>1592</v>
      </c>
      <c r="C44" t="s">
        <v>1375</v>
      </c>
      <c r="D44">
        <v>3306</v>
      </c>
      <c r="K44" t="s">
        <v>1559</v>
      </c>
      <c r="L44" t="str">
        <f>INDEX(allsections[[S]:[Order]],MATCH(unique_sub[[#This Row],[SSGUID]],allsections[SGUID],0),1)</f>
        <v>FO 12.02 Gevaren en eerstehulpverlening</v>
      </c>
      <c r="M44" t="str">
        <f>INDEX(allsections[[S]:[Order]],MATCH(unique_sub[[#This Row],[SSGUID]],allsections[SGUID],0),2)</f>
        <v>-</v>
      </c>
      <c r="N44">
        <f>INDEX(allsections[[S]:[Order]],MATCH(unique_sub[[#This Row],[SSGUID]],allsections[SGUID],0),3)</f>
        <v>1202</v>
      </c>
      <c r="P44" t="s">
        <v>1401</v>
      </c>
      <c r="Q44" t="s">
        <v>1526</v>
      </c>
      <c r="R44" s="41" t="str">
        <f t="shared" si="0"/>
        <v>1TyGiQcuRVxqRPsWm6pYn73yEQbyyk01GoZYBCkYA4FP</v>
      </c>
      <c r="S44" s="41">
        <f>INDEX(allsections[[S]:[Order]],MATCH(P44,allsections[SGUID],0),3)</f>
        <v>5</v>
      </c>
      <c r="T44" s="41">
        <f>INDEX(allsections[[S]:[Order]],MATCH(Q44,allsections[SGUID],0),3)</f>
        <v>502</v>
      </c>
      <c r="V44">
        <f>COUNTIF(Z:Z,sectionsubsection[[#This Row],[Title]])</f>
        <v>1</v>
      </c>
      <c r="Z44" s="46" t="s">
        <v>1593</v>
      </c>
      <c r="AA44" s="46" t="e">
        <f>INDEX(allsections[[S]:[Order]],MATCH(X44,allsections[SGUID],0),3)</f>
        <v>#N/A</v>
      </c>
      <c r="AB44" s="46" t="e">
        <f>INDEX(allsections[[S]:[Order]],MATCH(Y44,allsections[SGUID],0),3)</f>
        <v>#N/A</v>
      </c>
      <c r="AC44" t="s">
        <v>1594</v>
      </c>
    </row>
    <row r="45" spans="1:29" x14ac:dyDescent="0.25">
      <c r="A45" t="s">
        <v>1595</v>
      </c>
      <c r="B45" t="s">
        <v>1596</v>
      </c>
      <c r="C45" t="s">
        <v>1375</v>
      </c>
      <c r="D45">
        <v>3003</v>
      </c>
      <c r="K45" t="s">
        <v>1554</v>
      </c>
      <c r="L45" t="str">
        <f>INDEX(allsections[[S]:[Order]],MATCH(unique_sub[[#This Row],[SSGUID]],allsections[SGUID],0),1)</f>
        <v>FO 12.03 Persoonlijke beschermingsmiddelen</v>
      </c>
      <c r="M45" t="str">
        <f>INDEX(allsections[[S]:[Order]],MATCH(unique_sub[[#This Row],[SSGUID]],allsections[SGUID],0),2)</f>
        <v>-</v>
      </c>
      <c r="N45">
        <f>INDEX(allsections[[S]:[Order]],MATCH(unique_sub[[#This Row],[SSGUID]],allsections[SGUID],0),3)</f>
        <v>1203</v>
      </c>
      <c r="P45" t="s">
        <v>1401</v>
      </c>
      <c r="Q45" t="s">
        <v>1531</v>
      </c>
      <c r="R45" s="41" t="str">
        <f t="shared" si="0"/>
        <v>1TyGiQcuRVxqRPsWm6pYn73bxp0a7dcsX1zRhf8lSDgg</v>
      </c>
      <c r="S45" s="41">
        <f>INDEX(allsections[[S]:[Order]],MATCH(P45,allsections[SGUID],0),3)</f>
        <v>5</v>
      </c>
      <c r="T45" s="41">
        <f>INDEX(allsections[[S]:[Order]],MATCH(Q45,allsections[SGUID],0),3)</f>
        <v>503</v>
      </c>
      <c r="V45">
        <f>COUNTIF(Z:Z,sectionsubsection[[#This Row],[Title]])</f>
        <v>1</v>
      </c>
      <c r="Z45" s="46" t="s">
        <v>1597</v>
      </c>
      <c r="AA45" s="46" t="e">
        <f>INDEX(allsections[[S]:[Order]],MATCH(X45,allsections[SGUID],0),3)</f>
        <v>#N/A</v>
      </c>
      <c r="AB45" s="46" t="e">
        <f>INDEX(allsections[[S]:[Order]],MATCH(Y45,allsections[SGUID],0),3)</f>
        <v>#N/A</v>
      </c>
      <c r="AC45" t="s">
        <v>1598</v>
      </c>
    </row>
    <row r="46" spans="1:29" x14ac:dyDescent="0.25">
      <c r="A46" t="s">
        <v>1599</v>
      </c>
      <c r="B46" t="s">
        <v>1600</v>
      </c>
      <c r="C46" t="s">
        <v>1375</v>
      </c>
      <c r="D46">
        <v>3005</v>
      </c>
      <c r="P46" t="s">
        <v>1376</v>
      </c>
      <c r="Q46" t="s">
        <v>1414</v>
      </c>
      <c r="R46" s="41" t="str">
        <f t="shared" si="0"/>
        <v>3YIgWsy9P8ND3BJPQGnD0j11FBMuieNmnZtyeFBlepcF</v>
      </c>
      <c r="S46" s="41">
        <f>INDEX(allsections[[S]:[Order]],MATCH(P46,allsections[SGUID],0),3)</f>
        <v>1</v>
      </c>
      <c r="T46" s="41">
        <f>INDEX(allsections[[S]:[Order]],MATCH(Q46,allsections[SGUID],0),3)</f>
        <v>106</v>
      </c>
      <c r="V46">
        <f>COUNTIF(Z:Z,sectionsubsection[[#This Row],[Title]])</f>
        <v>1</v>
      </c>
      <c r="Z46" s="46" t="s">
        <v>1601</v>
      </c>
      <c r="AA46" s="46" t="e">
        <f>INDEX(allsections[[S]:[Order]],MATCH(X46,allsections[SGUID],0),3)</f>
        <v>#N/A</v>
      </c>
      <c r="AB46" s="46" t="e">
        <f>INDEX(allsections[[S]:[Order]],MATCH(Y46,allsections[SGUID],0),3)</f>
        <v>#N/A</v>
      </c>
      <c r="AC46" t="s">
        <v>1602</v>
      </c>
    </row>
    <row r="47" spans="1:29" x14ac:dyDescent="0.25">
      <c r="A47" t="s">
        <v>1603</v>
      </c>
      <c r="B47" t="s">
        <v>1604</v>
      </c>
      <c r="C47" t="s">
        <v>1375</v>
      </c>
      <c r="D47">
        <v>3207</v>
      </c>
      <c r="P47" t="s">
        <v>1376</v>
      </c>
      <c r="Q47" t="s">
        <v>1421</v>
      </c>
      <c r="R47" s="41" t="str">
        <f t="shared" si="0"/>
        <v>3YIgWsy9P8ND3BJPQGnD0jCSohyDpAegE66esWvDgT5</v>
      </c>
      <c r="S47" s="41">
        <f>INDEX(allsections[[S]:[Order]],MATCH(P47,allsections[SGUID],0),3)</f>
        <v>1</v>
      </c>
      <c r="T47" s="41">
        <f>INDEX(allsections[[S]:[Order]],MATCH(Q47,allsections[SGUID],0),3)</f>
        <v>107</v>
      </c>
      <c r="V47">
        <f>COUNTIF(Z:Z,sectionsubsection[[#This Row],[Title]])</f>
        <v>1</v>
      </c>
      <c r="Z47" s="46" t="s">
        <v>1605</v>
      </c>
      <c r="AA47" s="46" t="e">
        <f>INDEX(allsections[[S]:[Order]],MATCH(X47,allsections[SGUID],0),3)</f>
        <v>#N/A</v>
      </c>
      <c r="AB47" s="46" t="e">
        <f>INDEX(allsections[[S]:[Order]],MATCH(Y47,allsections[SGUID],0),3)</f>
        <v>#N/A</v>
      </c>
      <c r="AC47" t="s">
        <v>1606</v>
      </c>
    </row>
    <row r="48" spans="1:29" x14ac:dyDescent="0.25">
      <c r="A48" t="s">
        <v>1607</v>
      </c>
      <c r="B48" t="s">
        <v>1608</v>
      </c>
      <c r="C48" t="s">
        <v>1375</v>
      </c>
      <c r="D48">
        <v>16</v>
      </c>
      <c r="P48" t="s">
        <v>1376</v>
      </c>
      <c r="Q48" t="s">
        <v>1427</v>
      </c>
      <c r="R48" s="41" t="str">
        <f t="shared" si="0"/>
        <v>3YIgWsy9P8ND3BJPQGnD0j743VeTmtrKzh2yBlulWP21</v>
      </c>
      <c r="S48" s="41">
        <f>INDEX(allsections[[S]:[Order]],MATCH(P48,allsections[SGUID],0),3)</f>
        <v>1</v>
      </c>
      <c r="T48" s="41">
        <f>INDEX(allsections[[S]:[Order]],MATCH(Q48,allsections[SGUID],0),3)</f>
        <v>108</v>
      </c>
      <c r="V48">
        <f>COUNTIF(Z:Z,sectionsubsection[[#This Row],[Title]])</f>
        <v>1</v>
      </c>
      <c r="Z48" s="46" t="s">
        <v>1609</v>
      </c>
      <c r="AA48" s="46" t="e">
        <f>INDEX(allsections[[S]:[Order]],MATCH(X48,allsections[SGUID],0),3)</f>
        <v>#N/A</v>
      </c>
      <c r="AB48" s="46" t="e">
        <f>INDEX(allsections[[S]:[Order]],MATCH(Y48,allsections[SGUID],0),3)</f>
        <v>#N/A</v>
      </c>
      <c r="AC48" t="s">
        <v>1610</v>
      </c>
    </row>
    <row r="49" spans="1:29" x14ac:dyDescent="0.25">
      <c r="A49" t="s">
        <v>1611</v>
      </c>
      <c r="B49" t="s">
        <v>1612</v>
      </c>
      <c r="C49" t="s">
        <v>1375</v>
      </c>
      <c r="D49">
        <v>15</v>
      </c>
      <c r="P49" t="s">
        <v>1408</v>
      </c>
      <c r="Q49" t="s">
        <v>119</v>
      </c>
      <c r="R49" s="41" t="str">
        <f t="shared" si="0"/>
        <v>6sAnZuzrLy7KwfabltbVL25TvyR0UgB0EOmnMkFaZftX</v>
      </c>
      <c r="S49" s="41">
        <f>INDEX(allsections[[S]:[Order]],MATCH(P49,allsections[SGUID],0),3)</f>
        <v>6</v>
      </c>
      <c r="T49" s="41">
        <f>INDEX(allsections[[S]:[Order]],MATCH(Q49,allsections[SGUID],0),3)</f>
        <v>1</v>
      </c>
      <c r="V49">
        <f>COUNTIF(Z:Z,sectionsubsection[[#This Row],[Title]])</f>
        <v>1</v>
      </c>
      <c r="Z49" s="46" t="s">
        <v>1613</v>
      </c>
      <c r="AA49" s="46" t="e">
        <f>INDEX(allsections[[S]:[Order]],MATCH(X49,allsections[SGUID],0),3)</f>
        <v>#N/A</v>
      </c>
      <c r="AB49" s="46" t="e">
        <f>INDEX(allsections[[S]:[Order]],MATCH(Y49,allsections[SGUID],0),3)</f>
        <v>#N/A</v>
      </c>
      <c r="AC49" t="s">
        <v>1614</v>
      </c>
    </row>
    <row r="50" spans="1:29" x14ac:dyDescent="0.25">
      <c r="A50" t="s">
        <v>1615</v>
      </c>
      <c r="B50" t="s">
        <v>1616</v>
      </c>
      <c r="C50" t="s">
        <v>1375</v>
      </c>
      <c r="D50">
        <v>5</v>
      </c>
      <c r="Z50" s="46" t="s">
        <v>1617</v>
      </c>
      <c r="AA50" s="46" t="e">
        <f>INDEX(allsections[[S]:[Order]],MATCH(X50,allsections[SGUID],0),3)</f>
        <v>#N/A</v>
      </c>
      <c r="AB50" s="46" t="e">
        <f>INDEX(allsections[[S]:[Order]],MATCH(Y50,allsections[SGUID],0),3)</f>
        <v>#N/A</v>
      </c>
      <c r="AC50" t="s">
        <v>1618</v>
      </c>
    </row>
    <row r="51" spans="1:29" x14ac:dyDescent="0.25">
      <c r="A51" t="s">
        <v>1619</v>
      </c>
      <c r="B51" t="s">
        <v>1620</v>
      </c>
      <c r="C51" t="s">
        <v>1375</v>
      </c>
      <c r="D51">
        <v>11</v>
      </c>
      <c r="Z51" s="46" t="s">
        <v>1621</v>
      </c>
      <c r="AA51" s="46" t="e">
        <f>INDEX(allsections[[S]:[Order]],MATCH(X51,allsections[SGUID],0),3)</f>
        <v>#N/A</v>
      </c>
      <c r="AB51" s="46" t="e">
        <f>INDEX(allsections[[S]:[Order]],MATCH(Y51,allsections[SGUID],0),3)</f>
        <v>#N/A</v>
      </c>
      <c r="AC51" t="s">
        <v>1622</v>
      </c>
    </row>
    <row r="52" spans="1:29" x14ac:dyDescent="0.25">
      <c r="A52" t="s">
        <v>1623</v>
      </c>
      <c r="B52" t="s">
        <v>1624</v>
      </c>
      <c r="C52" t="s">
        <v>1375</v>
      </c>
      <c r="D52">
        <v>10</v>
      </c>
      <c r="Z52" s="46" t="s">
        <v>1625</v>
      </c>
      <c r="AA52" s="46" t="e">
        <f>INDEX(allsections[[S]:[Order]],MATCH(X52,allsections[SGUID],0),3)</f>
        <v>#N/A</v>
      </c>
      <c r="AB52" s="46" t="e">
        <f>INDEX(allsections[[S]:[Order]],MATCH(Y52,allsections[SGUID],0),3)</f>
        <v>#N/A</v>
      </c>
      <c r="AC52" t="s">
        <v>1626</v>
      </c>
    </row>
    <row r="53" spans="1:29" x14ac:dyDescent="0.25">
      <c r="A53" t="s">
        <v>1627</v>
      </c>
      <c r="B53" t="s">
        <v>1628</v>
      </c>
      <c r="C53" t="s">
        <v>1375</v>
      </c>
      <c r="D53">
        <v>12</v>
      </c>
      <c r="Z53" s="46" t="s">
        <v>1629</v>
      </c>
      <c r="AA53" s="46" t="e">
        <f>INDEX(allsections[[S]:[Order]],MATCH(X53,allsections[SGUID],0),3)</f>
        <v>#N/A</v>
      </c>
      <c r="AB53" s="46" t="e">
        <f>INDEX(allsections[[S]:[Order]],MATCH(Y53,allsections[SGUID],0),3)</f>
        <v>#N/A</v>
      </c>
      <c r="AC53" t="s">
        <v>1630</v>
      </c>
    </row>
    <row r="54" spans="1:29" x14ac:dyDescent="0.25">
      <c r="A54" t="s">
        <v>1631</v>
      </c>
      <c r="B54" t="s">
        <v>1632</v>
      </c>
      <c r="C54" t="s">
        <v>1375</v>
      </c>
      <c r="D54">
        <v>8</v>
      </c>
      <c r="Z54" s="46" t="s">
        <v>1633</v>
      </c>
      <c r="AA54" s="46" t="e">
        <f>INDEX(allsections[[S]:[Order]],MATCH(X54,allsections[SGUID],0),3)</f>
        <v>#N/A</v>
      </c>
      <c r="AB54" s="46" t="e">
        <f>INDEX(allsections[[S]:[Order]],MATCH(Y54,allsections[SGUID],0),3)</f>
        <v>#N/A</v>
      </c>
      <c r="AC54" t="s">
        <v>1634</v>
      </c>
    </row>
    <row r="55" spans="1:29" x14ac:dyDescent="0.25">
      <c r="A55" t="s">
        <v>1635</v>
      </c>
      <c r="B55" t="s">
        <v>1636</v>
      </c>
      <c r="C55" t="s">
        <v>1375</v>
      </c>
      <c r="D55">
        <v>31</v>
      </c>
      <c r="Z55" s="46" t="s">
        <v>1637</v>
      </c>
      <c r="AA55" s="46" t="e">
        <f>INDEX(allsections[[S]:[Order]],MATCH(X55,allsections[SGUID],0),3)</f>
        <v>#N/A</v>
      </c>
      <c r="AB55" s="46" t="e">
        <f>INDEX(allsections[[S]:[Order]],MATCH(Y55,allsections[SGUID],0),3)</f>
        <v>#N/A</v>
      </c>
      <c r="AC55" t="s">
        <v>1638</v>
      </c>
    </row>
    <row r="56" spans="1:29" x14ac:dyDescent="0.25">
      <c r="A56" t="s">
        <v>1639</v>
      </c>
      <c r="B56" t="s">
        <v>1640</v>
      </c>
      <c r="C56" t="s">
        <v>1375</v>
      </c>
      <c r="D56">
        <v>27</v>
      </c>
      <c r="Z56" s="46" t="s">
        <v>1641</v>
      </c>
      <c r="AA56" s="46" t="e">
        <f>INDEX(allsections[[S]:[Order]],MATCH(X56,allsections[SGUID],0),3)</f>
        <v>#N/A</v>
      </c>
      <c r="AB56" s="46" t="e">
        <f>INDEX(allsections[[S]:[Order]],MATCH(Y56,allsections[SGUID],0),3)</f>
        <v>#N/A</v>
      </c>
      <c r="AC56" t="s">
        <v>1642</v>
      </c>
    </row>
    <row r="57" spans="1:29" x14ac:dyDescent="0.25">
      <c r="A57" t="s">
        <v>1643</v>
      </c>
      <c r="B57" t="s">
        <v>1644</v>
      </c>
      <c r="C57" t="s">
        <v>1375</v>
      </c>
      <c r="D57">
        <v>2802</v>
      </c>
      <c r="Z57" s="46" t="s">
        <v>1645</v>
      </c>
      <c r="AA57" s="46" t="e">
        <f>INDEX(allsections[[S]:[Order]],MATCH(X57,allsections[SGUID],0),3)</f>
        <v>#N/A</v>
      </c>
      <c r="AB57" s="46" t="e">
        <f>INDEX(allsections[[S]:[Order]],MATCH(Y57,allsections[SGUID],0),3)</f>
        <v>#N/A</v>
      </c>
      <c r="AC57" t="s">
        <v>1646</v>
      </c>
    </row>
    <row r="58" spans="1:29" x14ac:dyDescent="0.25">
      <c r="A58" t="s">
        <v>1647</v>
      </c>
      <c r="B58" t="s">
        <v>1648</v>
      </c>
      <c r="C58" t="s">
        <v>1375</v>
      </c>
      <c r="D58">
        <v>28</v>
      </c>
      <c r="Z58" s="46" t="s">
        <v>1649</v>
      </c>
      <c r="AA58" s="46" t="e">
        <f>INDEX(allsections[[S]:[Order]],MATCH(X58,allsections[SGUID],0),3)</f>
        <v>#N/A</v>
      </c>
      <c r="AB58" s="46" t="e">
        <f>INDEX(allsections[[S]:[Order]],MATCH(Y58,allsections[SGUID],0),3)</f>
        <v>#N/A</v>
      </c>
      <c r="AC58" t="s">
        <v>1650</v>
      </c>
    </row>
    <row r="59" spans="1:29" x14ac:dyDescent="0.25">
      <c r="A59" t="s">
        <v>1651</v>
      </c>
      <c r="B59" t="s">
        <v>1652</v>
      </c>
      <c r="C59" t="s">
        <v>1375</v>
      </c>
      <c r="D59">
        <v>2801</v>
      </c>
      <c r="Z59" s="46" t="s">
        <v>1653</v>
      </c>
      <c r="AA59" s="46" t="e">
        <f>INDEX(allsections[[S]:[Order]],MATCH(X59,allsections[SGUID],0),3)</f>
        <v>#N/A</v>
      </c>
      <c r="AB59" s="46" t="e">
        <f>INDEX(allsections[[S]:[Order]],MATCH(Y59,allsections[SGUID],0),3)</f>
        <v>#N/A</v>
      </c>
      <c r="AC59" t="s">
        <v>1654</v>
      </c>
    </row>
    <row r="60" spans="1:29" x14ac:dyDescent="0.25">
      <c r="A60" t="s">
        <v>1655</v>
      </c>
      <c r="B60" t="s">
        <v>1656</v>
      </c>
      <c r="C60" t="s">
        <v>1375</v>
      </c>
      <c r="D60">
        <v>2904</v>
      </c>
      <c r="Z60" s="46" t="s">
        <v>1657</v>
      </c>
      <c r="AA60" s="46" t="e">
        <f>INDEX(allsections[[S]:[Order]],MATCH(X60,allsections[SGUID],0),3)</f>
        <v>#N/A</v>
      </c>
      <c r="AB60" s="46" t="e">
        <f>INDEX(allsections[[S]:[Order]],MATCH(Y60,allsections[SGUID],0),3)</f>
        <v>#N/A</v>
      </c>
      <c r="AC60" t="s">
        <v>1658</v>
      </c>
    </row>
    <row r="61" spans="1:29" x14ac:dyDescent="0.25">
      <c r="A61" t="s">
        <v>1659</v>
      </c>
      <c r="B61" t="s">
        <v>1660</v>
      </c>
      <c r="C61" t="s">
        <v>1375</v>
      </c>
      <c r="D61">
        <v>6</v>
      </c>
      <c r="Z61" s="46" t="s">
        <v>1661</v>
      </c>
      <c r="AA61" s="46" t="e">
        <f>INDEX(allsections[[S]:[Order]],MATCH(X61,allsections[SGUID],0),3)</f>
        <v>#N/A</v>
      </c>
      <c r="AB61" s="46" t="e">
        <f>INDEX(allsections[[S]:[Order]],MATCH(Y61,allsections[SGUID],0),3)</f>
        <v>#N/A</v>
      </c>
      <c r="AC61" t="s">
        <v>1662</v>
      </c>
    </row>
    <row r="62" spans="1:29" x14ac:dyDescent="0.25">
      <c r="A62" t="s">
        <v>1663</v>
      </c>
      <c r="B62" t="s">
        <v>1664</v>
      </c>
      <c r="C62" t="s">
        <v>1375</v>
      </c>
      <c r="D62">
        <v>2203</v>
      </c>
      <c r="Z62" s="46" t="s">
        <v>1665</v>
      </c>
      <c r="AA62" s="46" t="e">
        <f>INDEX(allsections[[S]:[Order]],MATCH(X62,allsections[SGUID],0),3)</f>
        <v>#N/A</v>
      </c>
      <c r="AB62" s="46" t="e">
        <f>INDEX(allsections[[S]:[Order]],MATCH(Y62,allsections[SGUID],0),3)</f>
        <v>#N/A</v>
      </c>
      <c r="AC62" t="s">
        <v>1666</v>
      </c>
    </row>
    <row r="63" spans="1:29" x14ac:dyDescent="0.25">
      <c r="A63" t="s">
        <v>1667</v>
      </c>
      <c r="B63" t="s">
        <v>1668</v>
      </c>
      <c r="C63" t="s">
        <v>1375</v>
      </c>
      <c r="D63">
        <v>2202</v>
      </c>
      <c r="Z63" s="46" t="s">
        <v>1669</v>
      </c>
      <c r="AA63" s="46" t="e">
        <f>INDEX(allsections[[S]:[Order]],MATCH(X63,allsections[SGUID],0),3)</f>
        <v>#N/A</v>
      </c>
      <c r="AB63" s="46" t="e">
        <f>INDEX(allsections[[S]:[Order]],MATCH(Y63,allsections[SGUID],0),3)</f>
        <v>#N/A</v>
      </c>
      <c r="AC63" t="s">
        <v>1670</v>
      </c>
    </row>
    <row r="64" spans="1:29" x14ac:dyDescent="0.25">
      <c r="A64" t="s">
        <v>1671</v>
      </c>
      <c r="B64" t="s">
        <v>1672</v>
      </c>
      <c r="C64" t="s">
        <v>1375</v>
      </c>
      <c r="D64">
        <v>18</v>
      </c>
      <c r="Z64" s="46" t="s">
        <v>1673</v>
      </c>
      <c r="AA64" s="46" t="e">
        <f>INDEX(allsections[[S]:[Order]],MATCH(X64,allsections[SGUID],0),3)</f>
        <v>#N/A</v>
      </c>
      <c r="AB64" s="46" t="e">
        <f>INDEX(allsections[[S]:[Order]],MATCH(Y64,allsections[SGUID],0),3)</f>
        <v>#N/A</v>
      </c>
      <c r="AC64" t="s">
        <v>1674</v>
      </c>
    </row>
    <row r="65" spans="1:29" x14ac:dyDescent="0.25">
      <c r="A65" t="s">
        <v>1675</v>
      </c>
      <c r="B65" t="s">
        <v>1676</v>
      </c>
      <c r="C65" t="s">
        <v>1375</v>
      </c>
      <c r="D65">
        <v>3210</v>
      </c>
      <c r="Z65" s="46" t="s">
        <v>1677</v>
      </c>
      <c r="AA65" s="46" t="e">
        <f>INDEX(allsections[[S]:[Order]],MATCH(X65,allsections[SGUID],0),3)</f>
        <v>#N/A</v>
      </c>
      <c r="AB65" s="46" t="e">
        <f>INDEX(allsections[[S]:[Order]],MATCH(Y65,allsections[SGUID],0),3)</f>
        <v>#N/A</v>
      </c>
      <c r="AC65" t="s">
        <v>1678</v>
      </c>
    </row>
    <row r="66" spans="1:29" x14ac:dyDescent="0.25">
      <c r="A66" t="s">
        <v>1679</v>
      </c>
      <c r="B66" t="s">
        <v>1680</v>
      </c>
      <c r="C66" t="s">
        <v>1375</v>
      </c>
      <c r="D66">
        <v>4</v>
      </c>
      <c r="Z66" s="46" t="s">
        <v>1681</v>
      </c>
      <c r="AA66" s="46" t="e">
        <f>INDEX(allsections[[S]:[Order]],MATCH(X66,allsections[SGUID],0),3)</f>
        <v>#N/A</v>
      </c>
      <c r="AB66" s="46" t="e">
        <f>INDEX(allsections[[S]:[Order]],MATCH(Y66,allsections[SGUID],0),3)</f>
        <v>#N/A</v>
      </c>
      <c r="AC66" t="s">
        <v>1682</v>
      </c>
    </row>
    <row r="67" spans="1:29" x14ac:dyDescent="0.25">
      <c r="A67" t="s">
        <v>1683</v>
      </c>
      <c r="B67" t="s">
        <v>1684</v>
      </c>
      <c r="C67" t="s">
        <v>1375</v>
      </c>
      <c r="D67">
        <v>2003</v>
      </c>
      <c r="Z67" s="46" t="s">
        <v>1685</v>
      </c>
      <c r="AA67" s="46" t="e">
        <f>INDEX(allsections[[S]:[Order]],MATCH(X67,allsections[SGUID],0),3)</f>
        <v>#N/A</v>
      </c>
      <c r="AB67" s="46" t="e">
        <f>INDEX(allsections[[S]:[Order]],MATCH(Y67,allsections[SGUID],0),3)</f>
        <v>#N/A</v>
      </c>
      <c r="AC67" t="s">
        <v>1686</v>
      </c>
    </row>
    <row r="68" spans="1:29" x14ac:dyDescent="0.25">
      <c r="A68" t="s">
        <v>1687</v>
      </c>
      <c r="B68" t="s">
        <v>1688</v>
      </c>
      <c r="C68" t="s">
        <v>1375</v>
      </c>
      <c r="D68">
        <v>2001</v>
      </c>
      <c r="Z68" s="46" t="s">
        <v>1689</v>
      </c>
      <c r="AA68" s="46" t="e">
        <f>INDEX(allsections[[S]:[Order]],MATCH(X68,allsections[SGUID],0),3)</f>
        <v>#N/A</v>
      </c>
      <c r="AB68" s="46" t="e">
        <f>INDEX(allsections[[S]:[Order]],MATCH(Y68,allsections[SGUID],0),3)</f>
        <v>#N/A</v>
      </c>
      <c r="AC68" t="s">
        <v>1690</v>
      </c>
    </row>
    <row r="69" spans="1:29" x14ac:dyDescent="0.25">
      <c r="A69" t="s">
        <v>1691</v>
      </c>
      <c r="B69" t="s">
        <v>1692</v>
      </c>
      <c r="C69" t="s">
        <v>1375</v>
      </c>
      <c r="D69">
        <v>3206</v>
      </c>
      <c r="Z69" s="46" t="s">
        <v>1693</v>
      </c>
      <c r="AA69" s="46" t="e">
        <f>INDEX(allsections[[S]:[Order]],MATCH(X69,allsections[SGUID],0),3)</f>
        <v>#N/A</v>
      </c>
      <c r="AB69" s="46" t="e">
        <f>INDEX(allsections[[S]:[Order]],MATCH(Y69,allsections[SGUID],0),3)</f>
        <v>#N/A</v>
      </c>
      <c r="AC69" t="s">
        <v>1694</v>
      </c>
    </row>
    <row r="70" spans="1:29" x14ac:dyDescent="0.25">
      <c r="A70" t="s">
        <v>1695</v>
      </c>
      <c r="B70" t="s">
        <v>1696</v>
      </c>
      <c r="C70" t="s">
        <v>1375</v>
      </c>
      <c r="D70">
        <v>3205</v>
      </c>
      <c r="Z70" s="46" t="s">
        <v>1697</v>
      </c>
      <c r="AA70" s="46" t="e">
        <f>INDEX(allsections[[S]:[Order]],MATCH(X70,allsections[SGUID],0),3)</f>
        <v>#N/A</v>
      </c>
      <c r="AB70" s="46" t="e">
        <f>INDEX(allsections[[S]:[Order]],MATCH(Y70,allsections[SGUID],0),3)</f>
        <v>#N/A</v>
      </c>
      <c r="AC70" t="s">
        <v>1698</v>
      </c>
    </row>
    <row r="71" spans="1:29" x14ac:dyDescent="0.25">
      <c r="A71" t="s">
        <v>1699</v>
      </c>
      <c r="B71" t="s">
        <v>1700</v>
      </c>
      <c r="C71" t="s">
        <v>1375</v>
      </c>
      <c r="D71">
        <v>3208</v>
      </c>
      <c r="Z71" s="46" t="s">
        <v>1701</v>
      </c>
      <c r="AA71" s="46" t="e">
        <f>INDEX(allsections[[S]:[Order]],MATCH(X71,allsections[SGUID],0),3)</f>
        <v>#N/A</v>
      </c>
      <c r="AB71" s="46" t="e">
        <f>INDEX(allsections[[S]:[Order]],MATCH(Y71,allsections[SGUID],0),3)</f>
        <v>#N/A</v>
      </c>
      <c r="AC71" t="s">
        <v>1702</v>
      </c>
    </row>
    <row r="72" spans="1:29" x14ac:dyDescent="0.25">
      <c r="A72" t="s">
        <v>1703</v>
      </c>
      <c r="B72" t="s">
        <v>1704</v>
      </c>
      <c r="C72" t="s">
        <v>1375</v>
      </c>
      <c r="D72">
        <v>3201</v>
      </c>
      <c r="Z72" s="46" t="s">
        <v>1705</v>
      </c>
      <c r="AA72" s="46" t="e">
        <f>INDEX(allsections[[S]:[Order]],MATCH(X72,allsections[SGUID],0),3)</f>
        <v>#N/A</v>
      </c>
      <c r="AB72" s="46" t="e">
        <f>INDEX(allsections[[S]:[Order]],MATCH(Y72,allsections[SGUID],0),3)</f>
        <v>#N/A</v>
      </c>
      <c r="AC72" t="s">
        <v>1706</v>
      </c>
    </row>
    <row r="73" spans="1:29" x14ac:dyDescent="0.25">
      <c r="A73" t="s">
        <v>1707</v>
      </c>
      <c r="B73" t="s">
        <v>1708</v>
      </c>
      <c r="C73" t="s">
        <v>1375</v>
      </c>
      <c r="D73">
        <v>2902</v>
      </c>
      <c r="Z73" s="46" t="s">
        <v>1709</v>
      </c>
      <c r="AA73" s="46" t="e">
        <f>INDEX(allsections[[S]:[Order]],MATCH(X73,allsections[SGUID],0),3)</f>
        <v>#N/A</v>
      </c>
      <c r="AB73" s="46" t="e">
        <f>INDEX(allsections[[S]:[Order]],MATCH(Y73,allsections[SGUID],0),3)</f>
        <v>#N/A</v>
      </c>
      <c r="AC73" t="s">
        <v>1710</v>
      </c>
    </row>
    <row r="74" spans="1:29" x14ac:dyDescent="0.25">
      <c r="A74" t="s">
        <v>1492</v>
      </c>
      <c r="B74" t="s">
        <v>1711</v>
      </c>
      <c r="C74" t="s">
        <v>1375</v>
      </c>
      <c r="D74">
        <v>402</v>
      </c>
      <c r="Z74" s="46" t="s">
        <v>1712</v>
      </c>
      <c r="AA74" s="46" t="e">
        <f>INDEX(allsections[[S]:[Order]],MATCH(X74,allsections[SGUID],0),3)</f>
        <v>#N/A</v>
      </c>
      <c r="AB74" s="46" t="e">
        <f>INDEX(allsections[[S]:[Order]],MATCH(Y74,allsections[SGUID],0),3)</f>
        <v>#N/A</v>
      </c>
      <c r="AC74" t="s">
        <v>1713</v>
      </c>
    </row>
    <row r="75" spans="1:29" x14ac:dyDescent="0.25">
      <c r="A75" t="s">
        <v>1395</v>
      </c>
      <c r="B75" t="s">
        <v>1714</v>
      </c>
      <c r="C75" t="s">
        <v>1375</v>
      </c>
      <c r="D75">
        <v>4</v>
      </c>
      <c r="Z75" s="46" t="s">
        <v>1715</v>
      </c>
      <c r="AA75" s="46" t="e">
        <f>INDEX(allsections[[S]:[Order]],MATCH(X75,allsections[SGUID],0),3)</f>
        <v>#N/A</v>
      </c>
      <c r="AB75" s="46" t="e">
        <f>INDEX(allsections[[S]:[Order]],MATCH(Y75,allsections[SGUID],0),3)</f>
        <v>#N/A</v>
      </c>
      <c r="AC75" t="s">
        <v>1716</v>
      </c>
    </row>
    <row r="76" spans="1:29" x14ac:dyDescent="0.25">
      <c r="A76" t="s">
        <v>1403</v>
      </c>
      <c r="B76" t="s">
        <v>1717</v>
      </c>
      <c r="C76" t="s">
        <v>1375</v>
      </c>
      <c r="D76">
        <v>9</v>
      </c>
      <c r="Z76" s="46" t="s">
        <v>1718</v>
      </c>
      <c r="AA76" s="46" t="e">
        <f>INDEX(allsections[[S]:[Order]],MATCH(X76,allsections[SGUID],0),3)</f>
        <v>#N/A</v>
      </c>
      <c r="AB76" s="46" t="e">
        <f>INDEX(allsections[[S]:[Order]],MATCH(Y76,allsections[SGUID],0),3)</f>
        <v>#N/A</v>
      </c>
      <c r="AC76" t="s">
        <v>1719</v>
      </c>
    </row>
    <row r="77" spans="1:29" x14ac:dyDescent="0.25">
      <c r="A77" t="s">
        <v>1383</v>
      </c>
      <c r="B77" t="s">
        <v>1720</v>
      </c>
      <c r="C77" t="s">
        <v>1375</v>
      </c>
      <c r="D77">
        <v>101</v>
      </c>
      <c r="Z77" s="46" t="s">
        <v>1721</v>
      </c>
      <c r="AA77" s="46" t="e">
        <f>INDEX(allsections[[S]:[Order]],MATCH(X77,allsections[SGUID],0),3)</f>
        <v>#N/A</v>
      </c>
      <c r="AB77" s="46" t="e">
        <f>INDEX(allsections[[S]:[Order]],MATCH(Y77,allsections[SGUID],0),3)</f>
        <v>#N/A</v>
      </c>
      <c r="AC77" t="s">
        <v>1722</v>
      </c>
    </row>
    <row r="78" spans="1:29" x14ac:dyDescent="0.25">
      <c r="A78" t="s">
        <v>1376</v>
      </c>
      <c r="B78" t="s">
        <v>1723</v>
      </c>
      <c r="C78" t="s">
        <v>1375</v>
      </c>
      <c r="D78">
        <v>1</v>
      </c>
      <c r="Z78" s="46" t="s">
        <v>1724</v>
      </c>
      <c r="AA78" s="46" t="e">
        <f>INDEX(allsections[[S]:[Order]],MATCH(X78,allsections[SGUID],0),3)</f>
        <v>#N/A</v>
      </c>
      <c r="AB78" s="46" t="e">
        <f>INDEX(allsections[[S]:[Order]],MATCH(Y78,allsections[SGUID],0),3)</f>
        <v>#N/A</v>
      </c>
      <c r="AC78" t="s">
        <v>1725</v>
      </c>
    </row>
    <row r="79" spans="1:29" x14ac:dyDescent="0.25">
      <c r="A79" t="s">
        <v>1428</v>
      </c>
      <c r="B79" t="s">
        <v>1726</v>
      </c>
      <c r="C79" t="s">
        <v>1375</v>
      </c>
      <c r="D79">
        <v>301</v>
      </c>
      <c r="Z79" s="46" t="s">
        <v>1727</v>
      </c>
      <c r="AA79" s="46" t="e">
        <f>INDEX(allsections[[S]:[Order]],MATCH(X79,allsections[SGUID],0),3)</f>
        <v>#N/A</v>
      </c>
      <c r="AB79" s="46" t="e">
        <f>INDEX(allsections[[S]:[Order]],MATCH(Y79,allsections[SGUID],0),3)</f>
        <v>#N/A</v>
      </c>
      <c r="AC79" t="s">
        <v>1728</v>
      </c>
    </row>
    <row r="80" spans="1:29" x14ac:dyDescent="0.25">
      <c r="A80" t="s">
        <v>1387</v>
      </c>
      <c r="B80" t="s">
        <v>1729</v>
      </c>
      <c r="C80" t="s">
        <v>1375</v>
      </c>
      <c r="D80">
        <v>3</v>
      </c>
      <c r="Z80" s="46" t="s">
        <v>1730</v>
      </c>
      <c r="AA80" s="46" t="e">
        <f>INDEX(allsections[[S]:[Order]],MATCH(X80,allsections[SGUID],0),3)</f>
        <v>#N/A</v>
      </c>
      <c r="AB80" s="46" t="e">
        <f>INDEX(allsections[[S]:[Order]],MATCH(Y80,allsections[SGUID],0),3)</f>
        <v>#N/A</v>
      </c>
      <c r="AC80" t="s">
        <v>1731</v>
      </c>
    </row>
    <row r="81" spans="1:29" x14ac:dyDescent="0.25">
      <c r="A81" t="s">
        <v>1415</v>
      </c>
      <c r="B81" t="s">
        <v>1732</v>
      </c>
      <c r="C81" t="s">
        <v>1375</v>
      </c>
      <c r="D81">
        <v>205</v>
      </c>
      <c r="Z81" s="46" t="s">
        <v>1733</v>
      </c>
      <c r="AA81" s="46" t="e">
        <f>INDEX(allsections[[S]:[Order]],MATCH(X81,allsections[SGUID],0),3)</f>
        <v>#N/A</v>
      </c>
      <c r="AB81" s="46" t="e">
        <f>INDEX(allsections[[S]:[Order]],MATCH(Y81,allsections[SGUID],0),3)</f>
        <v>#N/A</v>
      </c>
      <c r="AC81" t="s">
        <v>1734</v>
      </c>
    </row>
    <row r="82" spans="1:29" x14ac:dyDescent="0.25">
      <c r="A82" t="s">
        <v>1377</v>
      </c>
      <c r="B82" t="s">
        <v>1735</v>
      </c>
      <c r="C82" t="s">
        <v>1375</v>
      </c>
      <c r="D82">
        <v>2</v>
      </c>
      <c r="Z82" s="46" t="s">
        <v>1736</v>
      </c>
      <c r="AA82" s="46" t="e">
        <f>INDEX(allsections[[S]:[Order]],MATCH(X82,allsections[SGUID],0),3)</f>
        <v>#N/A</v>
      </c>
      <c r="AB82" s="46" t="e">
        <f>INDEX(allsections[[S]:[Order]],MATCH(Y82,allsections[SGUID],0),3)</f>
        <v>#N/A</v>
      </c>
      <c r="AC82" t="s">
        <v>1737</v>
      </c>
    </row>
    <row r="83" spans="1:29" x14ac:dyDescent="0.25">
      <c r="A83" t="s">
        <v>1390</v>
      </c>
      <c r="B83" t="s">
        <v>1738</v>
      </c>
      <c r="C83" t="s">
        <v>1375</v>
      </c>
      <c r="D83">
        <v>706</v>
      </c>
      <c r="Z83" s="46" t="s">
        <v>1739</v>
      </c>
      <c r="AA83" s="46" t="e">
        <f>INDEX(allsections[[S]:[Order]],MATCH(X83,allsections[SGUID],0),3)</f>
        <v>#N/A</v>
      </c>
      <c r="AB83" s="46" t="e">
        <f>INDEX(allsections[[S]:[Order]],MATCH(Y83,allsections[SGUID],0),3)</f>
        <v>#N/A</v>
      </c>
      <c r="AC83" t="s">
        <v>1740</v>
      </c>
    </row>
    <row r="84" spans="1:29" x14ac:dyDescent="0.25">
      <c r="A84" t="s">
        <v>1389</v>
      </c>
      <c r="B84" t="s">
        <v>1741</v>
      </c>
      <c r="C84" t="s">
        <v>1375</v>
      </c>
      <c r="D84">
        <v>7</v>
      </c>
      <c r="Z84" s="46" t="s">
        <v>1742</v>
      </c>
      <c r="AA84" s="46" t="e">
        <f>INDEX(allsections[[S]:[Order]],MATCH(X84,allsections[SGUID],0),3)</f>
        <v>#N/A</v>
      </c>
      <c r="AB84" s="46" t="e">
        <f>INDEX(allsections[[S]:[Order]],MATCH(Y84,allsections[SGUID],0),3)</f>
        <v>#N/A</v>
      </c>
      <c r="AC84" t="s">
        <v>1743</v>
      </c>
    </row>
    <row r="85" spans="1:29" x14ac:dyDescent="0.25">
      <c r="A85" t="s">
        <v>1422</v>
      </c>
      <c r="B85" t="s">
        <v>1744</v>
      </c>
      <c r="C85" t="s">
        <v>1375</v>
      </c>
      <c r="D85">
        <v>703</v>
      </c>
      <c r="Z85" s="46" t="s">
        <v>1745</v>
      </c>
      <c r="AA85" s="46" t="e">
        <f>INDEX(allsections[[S]:[Order]],MATCH(X85,allsections[SGUID],0),3)</f>
        <v>#N/A</v>
      </c>
      <c r="AB85" s="46" t="e">
        <f>INDEX(allsections[[S]:[Order]],MATCH(Y85,allsections[SGUID],0),3)</f>
        <v>#N/A</v>
      </c>
      <c r="AC85" t="s">
        <v>1746</v>
      </c>
    </row>
    <row r="86" spans="1:29" x14ac:dyDescent="0.25">
      <c r="A86" t="s">
        <v>1508</v>
      </c>
      <c r="B86" t="s">
        <v>1747</v>
      </c>
      <c r="C86" t="s">
        <v>1375</v>
      </c>
      <c r="D86">
        <v>709</v>
      </c>
      <c r="Z86" s="46" t="s">
        <v>1748</v>
      </c>
      <c r="AA86" s="46" t="e">
        <f>INDEX(allsections[[S]:[Order]],MATCH(X86,allsections[SGUID],0),3)</f>
        <v>#N/A</v>
      </c>
      <c r="AB86" s="46" t="e">
        <f>INDEX(allsections[[S]:[Order]],MATCH(Y86,allsections[SGUID],0),3)</f>
        <v>#N/A</v>
      </c>
      <c r="AC86" t="s">
        <v>1749</v>
      </c>
    </row>
    <row r="87" spans="1:29" x14ac:dyDescent="0.25">
      <c r="A87" t="s">
        <v>1545</v>
      </c>
      <c r="B87" t="s">
        <v>1750</v>
      </c>
      <c r="C87" t="s">
        <v>1375</v>
      </c>
      <c r="D87">
        <v>705</v>
      </c>
      <c r="Z87" s="46" t="s">
        <v>1751</v>
      </c>
      <c r="AA87" s="46" t="e">
        <f>INDEX(allsections[[S]:[Order]],MATCH(X87,allsections[SGUID],0),3)</f>
        <v>#N/A</v>
      </c>
      <c r="AB87" s="46" t="e">
        <f>INDEX(allsections[[S]:[Order]],MATCH(Y87,allsections[SGUID],0),3)</f>
        <v>#N/A</v>
      </c>
      <c r="AC87" t="s">
        <v>1752</v>
      </c>
    </row>
    <row r="88" spans="1:29" x14ac:dyDescent="0.25">
      <c r="A88" t="s">
        <v>1453</v>
      </c>
      <c r="B88" t="s">
        <v>1753</v>
      </c>
      <c r="C88" t="s">
        <v>1375</v>
      </c>
      <c r="D88">
        <v>13</v>
      </c>
      <c r="Z88" s="46" t="s">
        <v>1754</v>
      </c>
      <c r="AA88" s="46" t="e">
        <f>INDEX(allsections[[S]:[Order]],MATCH(X88,allsections[SGUID],0),3)</f>
        <v>#N/A</v>
      </c>
      <c r="AB88" s="46" t="e">
        <f>INDEX(allsections[[S]:[Order]],MATCH(Y88,allsections[SGUID],0),3)</f>
        <v>#N/A</v>
      </c>
      <c r="AC88" t="s">
        <v>1755</v>
      </c>
    </row>
    <row r="89" spans="1:29" ht="60" x14ac:dyDescent="0.25">
      <c r="A89" t="s">
        <v>1433</v>
      </c>
      <c r="B89" s="57" t="s">
        <v>1756</v>
      </c>
      <c r="C89" t="s">
        <v>1375</v>
      </c>
      <c r="D89">
        <v>10</v>
      </c>
      <c r="Z89" s="46" t="s">
        <v>1757</v>
      </c>
      <c r="AA89" s="46" t="e">
        <f>INDEX(allsections[[S]:[Order]],MATCH(X89,allsections[SGUID],0),3)</f>
        <v>#N/A</v>
      </c>
      <c r="AB89" s="46" t="e">
        <f>INDEX(allsections[[S]:[Order]],MATCH(Y89,allsections[SGUID],0),3)</f>
        <v>#N/A</v>
      </c>
      <c r="AC89" t="s">
        <v>1758</v>
      </c>
    </row>
    <row r="90" spans="1:29" ht="60" x14ac:dyDescent="0.25">
      <c r="A90" t="s">
        <v>1440</v>
      </c>
      <c r="B90" s="57" t="s">
        <v>1759</v>
      </c>
      <c r="C90" t="s">
        <v>1375</v>
      </c>
      <c r="D90">
        <v>11</v>
      </c>
      <c r="Z90" s="46" t="s">
        <v>1760</v>
      </c>
      <c r="AA90" s="46" t="e">
        <f>INDEX(allsections[[S]:[Order]],MATCH(X90,allsections[SGUID],0),3)</f>
        <v>#N/A</v>
      </c>
      <c r="AB90" s="46" t="e">
        <f>INDEX(allsections[[S]:[Order]],MATCH(Y90,allsections[SGUID],0),3)</f>
        <v>#N/A</v>
      </c>
      <c r="AC90" t="s">
        <v>1761</v>
      </c>
    </row>
    <row r="91" spans="1:29" ht="60" x14ac:dyDescent="0.25">
      <c r="A91" t="s">
        <v>1486</v>
      </c>
      <c r="B91" s="57" t="s">
        <v>1762</v>
      </c>
      <c r="C91" t="s">
        <v>1763</v>
      </c>
      <c r="D91">
        <v>401</v>
      </c>
      <c r="Z91" s="46" t="s">
        <v>1764</v>
      </c>
      <c r="AA91" s="46" t="e">
        <f>INDEX(allsections[[S]:[Order]],MATCH(X91,allsections[SGUID],0),3)</f>
        <v>#N/A</v>
      </c>
      <c r="AB91" s="46" t="e">
        <f>INDEX(allsections[[S]:[Order]],MATCH(Y91,allsections[SGUID],0),3)</f>
        <v>#N/A</v>
      </c>
      <c r="AC91" t="s">
        <v>1765</v>
      </c>
    </row>
    <row r="92" spans="1:29" ht="180" x14ac:dyDescent="0.25">
      <c r="A92" t="s">
        <v>1458</v>
      </c>
      <c r="B92" s="57" t="s">
        <v>1766</v>
      </c>
      <c r="C92" t="s">
        <v>1375</v>
      </c>
      <c r="D92">
        <v>704</v>
      </c>
      <c r="Z92" s="46" t="s">
        <v>1767</v>
      </c>
      <c r="AA92" s="46" t="e">
        <f>INDEX(allsections[[S]:[Order]],MATCH(X92,allsections[SGUID],0),3)</f>
        <v>#N/A</v>
      </c>
      <c r="AB92" s="46" t="e">
        <f>INDEX(allsections[[S]:[Order]],MATCH(Y92,allsections[SGUID],0),3)</f>
        <v>#N/A</v>
      </c>
      <c r="AC92" t="s">
        <v>1768</v>
      </c>
    </row>
    <row r="93" spans="1:29" ht="60" x14ac:dyDescent="0.25">
      <c r="A93" t="s">
        <v>1493</v>
      </c>
      <c r="B93" s="57" t="s">
        <v>1769</v>
      </c>
      <c r="C93" t="s">
        <v>1375</v>
      </c>
      <c r="D93">
        <v>405</v>
      </c>
      <c r="Z93" s="46" t="s">
        <v>1770</v>
      </c>
      <c r="AA93" s="46" t="e">
        <f>INDEX(allsections[[S]:[Order]],MATCH(X93,allsections[SGUID],0),3)</f>
        <v>#N/A</v>
      </c>
      <c r="AB93" s="46" t="e">
        <f>INDEX(allsections[[S]:[Order]],MATCH(Y93,allsections[SGUID],0),3)</f>
        <v>#N/A</v>
      </c>
      <c r="AC93" t="s">
        <v>1771</v>
      </c>
    </row>
    <row r="94" spans="1:29" ht="60" x14ac:dyDescent="0.25">
      <c r="A94" t="s">
        <v>1441</v>
      </c>
      <c r="B94" s="57" t="s">
        <v>1772</v>
      </c>
      <c r="C94" t="s">
        <v>1773</v>
      </c>
      <c r="D94">
        <v>202</v>
      </c>
      <c r="Z94" s="46" t="s">
        <v>1774</v>
      </c>
      <c r="AA94" s="46" t="e">
        <f>INDEX(allsections[[S]:[Order]],MATCH(X94,allsections[SGUID],0),3)</f>
        <v>#N/A</v>
      </c>
      <c r="AB94" s="46" t="e">
        <f>INDEX(allsections[[S]:[Order]],MATCH(Y94,allsections[SGUID],0),3)</f>
        <v>#N/A</v>
      </c>
      <c r="AC94" t="s">
        <v>1775</v>
      </c>
    </row>
    <row r="95" spans="1:29" ht="105" x14ac:dyDescent="0.25">
      <c r="A95" t="s">
        <v>1474</v>
      </c>
      <c r="B95" s="57" t="s">
        <v>1776</v>
      </c>
      <c r="C95" t="s">
        <v>1375</v>
      </c>
      <c r="D95">
        <v>303</v>
      </c>
      <c r="Z95" s="46" t="s">
        <v>1777</v>
      </c>
      <c r="AA95" s="46" t="e">
        <f>INDEX(allsections[[S]:[Order]],MATCH(X95,allsections[SGUID],0),3)</f>
        <v>#N/A</v>
      </c>
      <c r="AB95" s="46" t="e">
        <f>INDEX(allsections[[S]:[Order]],MATCH(Y95,allsections[SGUID],0),3)</f>
        <v>#N/A</v>
      </c>
      <c r="AC95" t="s">
        <v>1778</v>
      </c>
    </row>
    <row r="96" spans="1:29" ht="45" x14ac:dyDescent="0.25">
      <c r="A96" t="s">
        <v>1498</v>
      </c>
      <c r="B96" s="57" t="s">
        <v>1779</v>
      </c>
      <c r="C96" t="s">
        <v>1375</v>
      </c>
      <c r="D96">
        <v>403</v>
      </c>
      <c r="Z96" s="46" t="s">
        <v>1780</v>
      </c>
      <c r="AA96" s="46" t="e">
        <f>INDEX(allsections[[S]:[Order]],MATCH(X96,allsections[SGUID],0),3)</f>
        <v>#N/A</v>
      </c>
      <c r="AB96" s="46" t="e">
        <f>INDEX(allsections[[S]:[Order]],MATCH(Y96,allsections[SGUID],0),3)</f>
        <v>#N/A</v>
      </c>
      <c r="AC96" t="s">
        <v>1781</v>
      </c>
    </row>
    <row r="97" spans="1:29" ht="75" x14ac:dyDescent="0.25">
      <c r="A97" t="s">
        <v>1408</v>
      </c>
      <c r="B97" s="57" t="s">
        <v>1782</v>
      </c>
      <c r="C97" t="s">
        <v>1375</v>
      </c>
      <c r="D97">
        <v>6</v>
      </c>
      <c r="Z97" s="46" t="s">
        <v>1783</v>
      </c>
      <c r="AA97" s="46" t="e">
        <f>INDEX(allsections[[S]:[Order]],MATCH(X97,allsections[SGUID],0),3)</f>
        <v>#N/A</v>
      </c>
      <c r="AB97" s="46" t="e">
        <f>INDEX(allsections[[S]:[Order]],MATCH(Y97,allsections[SGUID],0),3)</f>
        <v>#N/A</v>
      </c>
      <c r="AC97" t="s">
        <v>1784</v>
      </c>
    </row>
    <row r="98" spans="1:29" ht="60" x14ac:dyDescent="0.25">
      <c r="A98" t="s">
        <v>1409</v>
      </c>
      <c r="B98" s="57" t="s">
        <v>1785</v>
      </c>
      <c r="C98" t="s">
        <v>1375</v>
      </c>
      <c r="D98">
        <v>105</v>
      </c>
      <c r="Z98" s="46" t="s">
        <v>1786</v>
      </c>
      <c r="AA98" s="46" t="e">
        <f>INDEX(allsections[[S]:[Order]],MATCH(X98,allsections[SGUID],0),3)</f>
        <v>#N/A</v>
      </c>
      <c r="AB98" s="46" t="e">
        <f>INDEX(allsections[[S]:[Order]],MATCH(Y98,allsections[SGUID],0),3)</f>
        <v>#N/A</v>
      </c>
      <c r="AC98" t="s">
        <v>1787</v>
      </c>
    </row>
    <row r="99" spans="1:29" ht="60" x14ac:dyDescent="0.25">
      <c r="A99" t="s">
        <v>1384</v>
      </c>
      <c r="B99" s="57" t="s">
        <v>1788</v>
      </c>
      <c r="C99" t="s">
        <v>1375</v>
      </c>
      <c r="D99">
        <v>103</v>
      </c>
      <c r="Z99" s="46" t="s">
        <v>1789</v>
      </c>
      <c r="AA99" s="46" t="e">
        <f>INDEX(allsections[[S]:[Order]],MATCH(X99,allsections[SGUID],0),3)</f>
        <v>#N/A</v>
      </c>
      <c r="AB99" s="46" t="e">
        <f>INDEX(allsections[[S]:[Order]],MATCH(Y99,allsections[SGUID],0),3)</f>
        <v>#N/A</v>
      </c>
      <c r="AC99" t="s">
        <v>1790</v>
      </c>
    </row>
    <row r="100" spans="1:29" ht="60" x14ac:dyDescent="0.25">
      <c r="A100" t="s">
        <v>1526</v>
      </c>
      <c r="B100" s="57" t="s">
        <v>1791</v>
      </c>
      <c r="C100" t="s">
        <v>1375</v>
      </c>
      <c r="D100">
        <v>502</v>
      </c>
      <c r="Z100" s="46" t="s">
        <v>1792</v>
      </c>
      <c r="AA100" s="46" t="e">
        <f>INDEX(allsections[[S]:[Order]],MATCH(X100,allsections[SGUID],0),3)</f>
        <v>#N/A</v>
      </c>
      <c r="AB100" s="46" t="e">
        <f>INDEX(allsections[[S]:[Order]],MATCH(Y100,allsections[SGUID],0),3)</f>
        <v>#N/A</v>
      </c>
      <c r="AC100" t="s">
        <v>1793</v>
      </c>
    </row>
    <row r="101" spans="1:29" ht="45" x14ac:dyDescent="0.25">
      <c r="A101" t="s">
        <v>1401</v>
      </c>
      <c r="B101" s="57" t="s">
        <v>1794</v>
      </c>
      <c r="C101" t="s">
        <v>1375</v>
      </c>
      <c r="D101">
        <v>5</v>
      </c>
      <c r="Z101" s="46" t="s">
        <v>1795</v>
      </c>
      <c r="AA101" s="46" t="e">
        <f>INDEX(allsections[[S]:[Order]],MATCH(X101,allsections[SGUID],0),3)</f>
        <v>#N/A</v>
      </c>
      <c r="AB101" s="46" t="e">
        <f>INDEX(allsections[[S]:[Order]],MATCH(Y101,allsections[SGUID],0),3)</f>
        <v>#N/A</v>
      </c>
      <c r="AC101" t="s">
        <v>1796</v>
      </c>
    </row>
    <row r="102" spans="1:29" ht="60" x14ac:dyDescent="0.25">
      <c r="A102" t="s">
        <v>1531</v>
      </c>
      <c r="B102" s="57" t="s">
        <v>1797</v>
      </c>
      <c r="C102" t="s">
        <v>1375</v>
      </c>
      <c r="D102">
        <v>503</v>
      </c>
      <c r="Z102" s="46" t="s">
        <v>1798</v>
      </c>
      <c r="AA102" s="46" t="e">
        <f>INDEX(allsections[[S]:[Order]],MATCH(X102,allsections[SGUID],0),3)</f>
        <v>#N/A</v>
      </c>
      <c r="AB102" s="46" t="e">
        <f>INDEX(allsections[[S]:[Order]],MATCH(Y102,allsections[SGUID],0),3)</f>
        <v>#N/A</v>
      </c>
      <c r="AC102" t="s">
        <v>1799</v>
      </c>
    </row>
    <row r="103" spans="1:29" ht="45" x14ac:dyDescent="0.25">
      <c r="A103" t="s">
        <v>1536</v>
      </c>
      <c r="B103" s="57" t="s">
        <v>1800</v>
      </c>
      <c r="C103" t="s">
        <v>1375</v>
      </c>
      <c r="D103">
        <v>504</v>
      </c>
      <c r="Z103" s="46" t="s">
        <v>1801</v>
      </c>
      <c r="AA103" s="46" t="e">
        <f>INDEX(allsections[[S]:[Order]],MATCH(X103,allsections[SGUID],0),3)</f>
        <v>#N/A</v>
      </c>
      <c r="AB103" s="46" t="e">
        <f>INDEX(allsections[[S]:[Order]],MATCH(Y103,allsections[SGUID],0),3)</f>
        <v>#N/A</v>
      </c>
      <c r="AC103" t="s">
        <v>1802</v>
      </c>
    </row>
    <row r="104" spans="1:29" ht="30" x14ac:dyDescent="0.25">
      <c r="A104" t="s">
        <v>1414</v>
      </c>
      <c r="B104" s="57" t="s">
        <v>1803</v>
      </c>
      <c r="C104" t="s">
        <v>1375</v>
      </c>
      <c r="D104">
        <v>106</v>
      </c>
      <c r="Z104" s="46" t="s">
        <v>1804</v>
      </c>
      <c r="AA104" s="46" t="e">
        <f>INDEX(allsections[[S]:[Order]],MATCH(X104,allsections[SGUID],0),3)</f>
        <v>#N/A</v>
      </c>
      <c r="AB104" s="46" t="e">
        <f>INDEX(allsections[[S]:[Order]],MATCH(Y104,allsections[SGUID],0),3)</f>
        <v>#N/A</v>
      </c>
      <c r="AC104" t="s">
        <v>1805</v>
      </c>
    </row>
    <row r="105" spans="1:29" ht="45" x14ac:dyDescent="0.25">
      <c r="A105" t="s">
        <v>1427</v>
      </c>
      <c r="B105" s="57" t="s">
        <v>1806</v>
      </c>
      <c r="C105" t="s">
        <v>1375</v>
      </c>
      <c r="D105">
        <v>108</v>
      </c>
      <c r="Z105" s="46" t="s">
        <v>1807</v>
      </c>
      <c r="AA105" s="46" t="e">
        <f>INDEX(allsections[[S]:[Order]],MATCH(X105,allsections[SGUID],0),3)</f>
        <v>#N/A</v>
      </c>
      <c r="AB105" s="46" t="e">
        <f>INDEX(allsections[[S]:[Order]],MATCH(Y105,allsections[SGUID],0),3)</f>
        <v>#N/A</v>
      </c>
      <c r="AC105" t="s">
        <v>1808</v>
      </c>
    </row>
    <row r="106" spans="1:29" ht="90" x14ac:dyDescent="0.25">
      <c r="A106" t="s">
        <v>1421</v>
      </c>
      <c r="B106" s="57" t="s">
        <v>1809</v>
      </c>
      <c r="C106" t="s">
        <v>1375</v>
      </c>
      <c r="D106">
        <v>107</v>
      </c>
      <c r="Z106" s="46" t="s">
        <v>1810</v>
      </c>
      <c r="AA106" s="46" t="e">
        <f>INDEX(allsections[[S]:[Order]],MATCH(X106,allsections[SGUID],0),3)</f>
        <v>#N/A</v>
      </c>
      <c r="AB106" s="46" t="e">
        <f>INDEX(allsections[[S]:[Order]],MATCH(Y106,allsections[SGUID],0),3)</f>
        <v>#N/A</v>
      </c>
      <c r="AC106" t="s">
        <v>1811</v>
      </c>
    </row>
    <row r="107" spans="1:29" ht="60" x14ac:dyDescent="0.25">
      <c r="A107" t="s">
        <v>1521</v>
      </c>
      <c r="B107" s="57" t="s">
        <v>1812</v>
      </c>
      <c r="C107" t="s">
        <v>1375</v>
      </c>
      <c r="D107">
        <v>501</v>
      </c>
      <c r="Z107" s="46" t="s">
        <v>1813</v>
      </c>
      <c r="AA107" s="46" t="e">
        <f>INDEX(allsections[[S]:[Order]],MATCH(X107,allsections[SGUID],0),3)</f>
        <v>#N/A</v>
      </c>
      <c r="AB107" s="46" t="e">
        <f>INDEX(allsections[[S]:[Order]],MATCH(Y107,allsections[SGUID],0),3)</f>
        <v>#N/A</v>
      </c>
      <c r="AC107" t="s">
        <v>1814</v>
      </c>
    </row>
    <row r="108" spans="1:29" ht="45" x14ac:dyDescent="0.25">
      <c r="A108" t="s">
        <v>1396</v>
      </c>
      <c r="B108" s="57" t="s">
        <v>1815</v>
      </c>
      <c r="C108" t="s">
        <v>1375</v>
      </c>
      <c r="D108">
        <v>203</v>
      </c>
      <c r="Z108" s="46" t="s">
        <v>1816</v>
      </c>
      <c r="AA108" s="46" t="e">
        <f>INDEX(allsections[[S]:[Order]],MATCH(X108,allsections[SGUID],0),3)</f>
        <v>#N/A</v>
      </c>
      <c r="AB108" s="46" t="e">
        <f>INDEX(allsections[[S]:[Order]],MATCH(Y108,allsections[SGUID],0),3)</f>
        <v>#N/A</v>
      </c>
      <c r="AC108" t="s">
        <v>1817</v>
      </c>
    </row>
    <row r="109" spans="1:29" ht="60" x14ac:dyDescent="0.25">
      <c r="A109" t="s">
        <v>1503</v>
      </c>
      <c r="B109" s="57" t="s">
        <v>1818</v>
      </c>
      <c r="C109" t="s">
        <v>1375</v>
      </c>
      <c r="D109">
        <v>404</v>
      </c>
      <c r="Z109" s="46" t="s">
        <v>1819</v>
      </c>
      <c r="AA109" s="46" t="e">
        <f>INDEX(allsections[[S]:[Order]],MATCH(X109,allsections[SGUID],0),3)</f>
        <v>#N/A</v>
      </c>
      <c r="AB109" s="46" t="e">
        <f>INDEX(allsections[[S]:[Order]],MATCH(Y109,allsections[SGUID],0),3)</f>
        <v>#N/A</v>
      </c>
      <c r="AC109" t="s">
        <v>1820</v>
      </c>
    </row>
    <row r="110" spans="1:29" ht="45" x14ac:dyDescent="0.25">
      <c r="A110" t="s">
        <v>1434</v>
      </c>
      <c r="B110" s="57" t="s">
        <v>1821</v>
      </c>
      <c r="C110" t="s">
        <v>1375</v>
      </c>
      <c r="D110">
        <v>201</v>
      </c>
      <c r="Z110" s="46" t="s">
        <v>1822</v>
      </c>
      <c r="AA110" s="46" t="e">
        <f>INDEX(allsections[[S]:[Order]],MATCH(X110,allsections[SGUID],0),3)</f>
        <v>#N/A</v>
      </c>
      <c r="AB110" s="46" t="e">
        <f>INDEX(allsections[[S]:[Order]],MATCH(Y110,allsections[SGUID],0),3)</f>
        <v>#N/A</v>
      </c>
      <c r="AC110" t="s">
        <v>1823</v>
      </c>
    </row>
    <row r="111" spans="1:29" ht="60" x14ac:dyDescent="0.25">
      <c r="A111" t="s">
        <v>1378</v>
      </c>
      <c r="B111" s="57" t="s">
        <v>1824</v>
      </c>
      <c r="C111" t="s">
        <v>1375</v>
      </c>
      <c r="D111">
        <v>204</v>
      </c>
      <c r="Z111" s="46" t="s">
        <v>1825</v>
      </c>
      <c r="AA111" s="46" t="e">
        <f>INDEX(allsections[[S]:[Order]],MATCH(X111,allsections[SGUID],0),3)</f>
        <v>#N/A</v>
      </c>
      <c r="AB111" s="46" t="e">
        <f>INDEX(allsections[[S]:[Order]],MATCH(Y111,allsections[SGUID],0),3)</f>
        <v>#N/A</v>
      </c>
      <c r="AC111" t="s">
        <v>1826</v>
      </c>
    </row>
    <row r="112" spans="1:29" ht="75" x14ac:dyDescent="0.25">
      <c r="A112" t="s">
        <v>1388</v>
      </c>
      <c r="B112" s="57" t="s">
        <v>1827</v>
      </c>
      <c r="C112" t="s">
        <v>1375</v>
      </c>
      <c r="D112">
        <v>102</v>
      </c>
      <c r="Z112" s="46" t="s">
        <v>1828</v>
      </c>
      <c r="AA112" s="46" t="e">
        <f>INDEX(allsections[[S]:[Order]],MATCH(X112,allsections[SGUID],0),3)</f>
        <v>#N/A</v>
      </c>
      <c r="AB112" s="46" t="e">
        <f>INDEX(allsections[[S]:[Order]],MATCH(Y112,allsections[SGUID],0),3)</f>
        <v>#N/A</v>
      </c>
      <c r="AC112" t="s">
        <v>1829</v>
      </c>
    </row>
    <row r="113" spans="1:29" ht="105" x14ac:dyDescent="0.25">
      <c r="A113" t="s">
        <v>1487</v>
      </c>
      <c r="B113" s="57" t="s">
        <v>1830</v>
      </c>
      <c r="C113" t="s">
        <v>1375</v>
      </c>
      <c r="D113">
        <v>701</v>
      </c>
      <c r="Z113" s="46" t="s">
        <v>1831</v>
      </c>
      <c r="AA113" s="46" t="e">
        <f>INDEX(allsections[[S]:[Order]],MATCH(X113,allsections[SGUID],0),3)</f>
        <v>#N/A</v>
      </c>
      <c r="AB113" s="46" t="e">
        <f>INDEX(allsections[[S]:[Order]],MATCH(Y113,allsections[SGUID],0),3)</f>
        <v>#N/A</v>
      </c>
      <c r="AC113" t="s">
        <v>1832</v>
      </c>
    </row>
    <row r="114" spans="1:29" ht="105" x14ac:dyDescent="0.25">
      <c r="A114" t="s">
        <v>1475</v>
      </c>
      <c r="B114" s="57" t="s">
        <v>1833</v>
      </c>
      <c r="C114" t="s">
        <v>1375</v>
      </c>
      <c r="D114">
        <v>407</v>
      </c>
      <c r="Z114" s="46" t="s">
        <v>1834</v>
      </c>
      <c r="AA114" s="46" t="e">
        <f>INDEX(allsections[[S]:[Order]],MATCH(X114,allsections[SGUID],0),3)</f>
        <v>#N/A</v>
      </c>
      <c r="AB114" s="46" t="e">
        <f>INDEX(allsections[[S]:[Order]],MATCH(Y114,allsections[SGUID],0),3)</f>
        <v>#N/A</v>
      </c>
      <c r="AC114" t="s">
        <v>1835</v>
      </c>
    </row>
    <row r="115" spans="1:29" ht="105" x14ac:dyDescent="0.25">
      <c r="A115" t="s">
        <v>1448</v>
      </c>
      <c r="B115" s="57" t="s">
        <v>1836</v>
      </c>
      <c r="C115" t="s">
        <v>1375</v>
      </c>
      <c r="D115">
        <v>707</v>
      </c>
      <c r="Z115" s="46" t="s">
        <v>1837</v>
      </c>
      <c r="AA115" s="46" t="e">
        <f>INDEX(allsections[[S]:[Order]],MATCH(X115,allsections[SGUID],0),3)</f>
        <v>#N/A</v>
      </c>
      <c r="AB115" s="46" t="e">
        <f>INDEX(allsections[[S]:[Order]],MATCH(Y115,allsections[SGUID],0),3)</f>
        <v>#N/A</v>
      </c>
      <c r="AC115" t="s">
        <v>1838</v>
      </c>
    </row>
    <row r="116" spans="1:29" ht="120" x14ac:dyDescent="0.25">
      <c r="A116" t="s">
        <v>1402</v>
      </c>
      <c r="B116" s="57" t="s">
        <v>1839</v>
      </c>
      <c r="C116" t="s">
        <v>1375</v>
      </c>
      <c r="D116">
        <v>104</v>
      </c>
      <c r="Z116" s="46" t="s">
        <v>1840</v>
      </c>
      <c r="AA116" s="46" t="e">
        <f>INDEX(allsections[[S]:[Order]],MATCH(X116,allsections[SGUID],0),3)</f>
        <v>#N/A</v>
      </c>
      <c r="AB116" s="46" t="e">
        <f>INDEX(allsections[[S]:[Order]],MATCH(Y116,allsections[SGUID],0),3)</f>
        <v>#N/A</v>
      </c>
      <c r="AC116" t="s">
        <v>1841</v>
      </c>
    </row>
    <row r="117" spans="1:29" ht="75" x14ac:dyDescent="0.25">
      <c r="A117" t="s">
        <v>1463</v>
      </c>
      <c r="B117" s="57" t="s">
        <v>1842</v>
      </c>
      <c r="C117" t="s">
        <v>1375</v>
      </c>
      <c r="D117">
        <v>708</v>
      </c>
      <c r="Z117" s="46" t="s">
        <v>1843</v>
      </c>
      <c r="AA117" s="46" t="e">
        <f>INDEX(allsections[[S]:[Order]],MATCH(X117,allsections[SGUID],0),3)</f>
        <v>#N/A</v>
      </c>
      <c r="AB117" s="46" t="e">
        <f>INDEX(allsections[[S]:[Order]],MATCH(Y117,allsections[SGUID],0),3)</f>
        <v>#N/A</v>
      </c>
      <c r="AC117" t="s">
        <v>1844</v>
      </c>
    </row>
    <row r="118" spans="1:29" ht="60" x14ac:dyDescent="0.25">
      <c r="A118" t="s">
        <v>1469</v>
      </c>
      <c r="B118" s="57" t="s">
        <v>1845</v>
      </c>
      <c r="C118" t="s">
        <v>1375</v>
      </c>
      <c r="D118">
        <v>702</v>
      </c>
      <c r="Z118" s="46" t="s">
        <v>1846</v>
      </c>
      <c r="AA118" s="46" t="e">
        <f>INDEX(allsections[[S]:[Order]],MATCH(X118,allsections[SGUID],0),3)</f>
        <v>#N/A</v>
      </c>
      <c r="AB118" s="46" t="e">
        <f>INDEX(allsections[[S]:[Order]],MATCH(Y118,allsections[SGUID],0),3)</f>
        <v>#N/A</v>
      </c>
      <c r="AC118" t="s">
        <v>1847</v>
      </c>
    </row>
    <row r="119" spans="1:29" ht="60" x14ac:dyDescent="0.25">
      <c r="A119" t="s">
        <v>1481</v>
      </c>
      <c r="B119" s="57" t="s">
        <v>1848</v>
      </c>
      <c r="C119" t="s">
        <v>1375</v>
      </c>
      <c r="D119">
        <v>406</v>
      </c>
      <c r="Z119" s="46" t="s">
        <v>1849</v>
      </c>
      <c r="AA119" s="46" t="e">
        <f>INDEX(allsections[[S]:[Order]],MATCH(X119,allsections[SGUID],0),3)</f>
        <v>#N/A</v>
      </c>
      <c r="AB119" s="46" t="e">
        <f>INDEX(allsections[[S]:[Order]],MATCH(Y119,allsections[SGUID],0),3)</f>
        <v>#N/A</v>
      </c>
      <c r="AC119" t="s">
        <v>1850</v>
      </c>
    </row>
    <row r="120" spans="1:29" ht="60" x14ac:dyDescent="0.25">
      <c r="A120" t="s">
        <v>1480</v>
      </c>
      <c r="B120" s="57" t="s">
        <v>1851</v>
      </c>
      <c r="C120" t="s">
        <v>1375</v>
      </c>
      <c r="D120">
        <v>304</v>
      </c>
      <c r="Z120" s="46" t="s">
        <v>1852</v>
      </c>
      <c r="AA120" s="46" t="e">
        <f>INDEX(allsections[[S]:[Order]],MATCH(X120,allsections[SGUID],0),3)</f>
        <v>#N/A</v>
      </c>
      <c r="AB120" s="46" t="e">
        <f>INDEX(allsections[[S]:[Order]],MATCH(Y120,allsections[SGUID],0),3)</f>
        <v>#N/A</v>
      </c>
      <c r="AC120" t="s">
        <v>1853</v>
      </c>
    </row>
    <row r="121" spans="1:29" ht="105" x14ac:dyDescent="0.25">
      <c r="A121" t="s">
        <v>1468</v>
      </c>
      <c r="B121" s="57" t="s">
        <v>1854</v>
      </c>
      <c r="C121" t="s">
        <v>1375</v>
      </c>
      <c r="D121">
        <v>302</v>
      </c>
      <c r="Z121" s="46" t="s">
        <v>1855</v>
      </c>
      <c r="AA121" s="46" t="e">
        <f>INDEX(allsections[[S]:[Order]],MATCH(X121,allsections[SGUID],0),3)</f>
        <v>#N/A</v>
      </c>
      <c r="AB121" s="46" t="e">
        <f>INDEX(allsections[[S]:[Order]],MATCH(Y121,allsections[SGUID],0),3)</f>
        <v>#N/A</v>
      </c>
      <c r="AC121" t="s">
        <v>1856</v>
      </c>
    </row>
    <row r="122" spans="1:29" ht="60" x14ac:dyDescent="0.25">
      <c r="A122" t="s">
        <v>1435</v>
      </c>
      <c r="B122" s="57" t="s">
        <v>1857</v>
      </c>
      <c r="C122" t="s">
        <v>1375</v>
      </c>
      <c r="D122">
        <v>802</v>
      </c>
      <c r="Z122" s="46" t="s">
        <v>1858</v>
      </c>
      <c r="AA122" s="46" t="e">
        <f>INDEX(allsections[[S]:[Order]],MATCH(X122,allsections[SGUID],0),3)</f>
        <v>#N/A</v>
      </c>
      <c r="AB122" s="46" t="e">
        <f>INDEX(allsections[[S]:[Order]],MATCH(Y122,allsections[SGUID],0),3)</f>
        <v>#N/A</v>
      </c>
      <c r="AC122" t="s">
        <v>1859</v>
      </c>
    </row>
    <row r="123" spans="1:29" ht="45" x14ac:dyDescent="0.25">
      <c r="A123" t="s">
        <v>1420</v>
      </c>
      <c r="B123" s="57" t="s">
        <v>1860</v>
      </c>
      <c r="C123" t="s">
        <v>1375</v>
      </c>
      <c r="D123">
        <v>8</v>
      </c>
      <c r="Z123" s="46" t="s">
        <v>1861</v>
      </c>
      <c r="AA123" s="46" t="e">
        <f>INDEX(allsections[[S]:[Order]],MATCH(X123,allsections[SGUID],0),3)</f>
        <v>#N/A</v>
      </c>
      <c r="AB123" s="46" t="e">
        <f>INDEX(allsections[[S]:[Order]],MATCH(Y123,allsections[SGUID],0),3)</f>
        <v>#N/A</v>
      </c>
      <c r="AC123" t="s">
        <v>1862</v>
      </c>
    </row>
    <row r="124" spans="1:29" ht="105" x14ac:dyDescent="0.25">
      <c r="A124" t="s">
        <v>1443</v>
      </c>
      <c r="B124" s="57" t="s">
        <v>1863</v>
      </c>
      <c r="C124" t="s">
        <v>1375</v>
      </c>
      <c r="D124">
        <v>1201</v>
      </c>
      <c r="Z124" s="46" t="s">
        <v>1864</v>
      </c>
      <c r="AA124" s="46" t="e">
        <f>INDEX(allsections[[S]:[Order]],MATCH(X124,allsections[SGUID],0),3)</f>
        <v>#N/A</v>
      </c>
      <c r="AB124" s="46" t="e">
        <f>INDEX(allsections[[S]:[Order]],MATCH(Y124,allsections[SGUID],0),3)</f>
        <v>#N/A</v>
      </c>
      <c r="AC124" t="s">
        <v>1865</v>
      </c>
    </row>
    <row r="125" spans="1:29" ht="105" x14ac:dyDescent="0.25">
      <c r="A125" t="s">
        <v>1442</v>
      </c>
      <c r="B125" s="57" t="s">
        <v>1866</v>
      </c>
      <c r="C125" t="s">
        <v>1867</v>
      </c>
      <c r="D125">
        <v>12</v>
      </c>
      <c r="Z125" s="46" t="s">
        <v>1868</v>
      </c>
      <c r="AA125" s="46" t="e">
        <f>INDEX(allsections[[S]:[Order]],MATCH(X125,allsections[SGUID],0),3)</f>
        <v>#N/A</v>
      </c>
      <c r="AB125" s="46" t="e">
        <f>INDEX(allsections[[S]:[Order]],MATCH(Y125,allsections[SGUID],0),3)</f>
        <v>#N/A</v>
      </c>
      <c r="AC125" t="s">
        <v>1869</v>
      </c>
    </row>
    <row r="126" spans="1:29" ht="90" x14ac:dyDescent="0.25">
      <c r="A126" t="s">
        <v>1559</v>
      </c>
      <c r="B126" s="57" t="s">
        <v>1870</v>
      </c>
      <c r="C126" t="s">
        <v>1375</v>
      </c>
      <c r="D126">
        <v>1202</v>
      </c>
      <c r="Z126" s="46" t="s">
        <v>1871</v>
      </c>
      <c r="AA126" s="46" t="e">
        <f>INDEX(allsections[[S]:[Order]],MATCH(X126,allsections[SGUID],0),3)</f>
        <v>#N/A</v>
      </c>
      <c r="AB126" s="46" t="e">
        <f>INDEX(allsections[[S]:[Order]],MATCH(Y126,allsections[SGUID],0),3)</f>
        <v>#N/A</v>
      </c>
      <c r="AC126" t="s">
        <v>1872</v>
      </c>
    </row>
    <row r="127" spans="1:29" ht="75" x14ac:dyDescent="0.25">
      <c r="A127" t="s">
        <v>1580</v>
      </c>
      <c r="B127" s="57" t="s">
        <v>1873</v>
      </c>
      <c r="C127" t="s">
        <v>1375</v>
      </c>
      <c r="D127">
        <v>801</v>
      </c>
      <c r="Z127" s="46" t="s">
        <v>1874</v>
      </c>
      <c r="AA127" s="46" t="e">
        <f>INDEX(allsections[[S]:[Order]],MATCH(X127,allsections[SGUID],0),3)</f>
        <v>#N/A</v>
      </c>
      <c r="AB127" s="46" t="e">
        <f>INDEX(allsections[[S]:[Order]],MATCH(Y127,allsections[SGUID],0),3)</f>
        <v>#N/A</v>
      </c>
      <c r="AC127" t="s">
        <v>1875</v>
      </c>
    </row>
    <row r="128" spans="1:29" ht="90" x14ac:dyDescent="0.25">
      <c r="A128" t="s">
        <v>1554</v>
      </c>
      <c r="B128" s="57" t="s">
        <v>1876</v>
      </c>
      <c r="C128" t="s">
        <v>1375</v>
      </c>
      <c r="D128">
        <v>1203</v>
      </c>
      <c r="Z128" s="46" t="s">
        <v>1877</v>
      </c>
      <c r="AA128" s="46" t="e">
        <f>INDEX(allsections[[S]:[Order]],MATCH(X128,allsections[SGUID],0),3)</f>
        <v>#N/A</v>
      </c>
      <c r="AB128" s="46" t="e">
        <f>INDEX(allsections[[S]:[Order]],MATCH(Y128,allsections[SGUID],0),3)</f>
        <v>#N/A</v>
      </c>
      <c r="AC128" t="s">
        <v>1878</v>
      </c>
    </row>
    <row r="129" spans="1:29" x14ac:dyDescent="0.25">
      <c r="A129" t="s">
        <v>1879</v>
      </c>
      <c r="B129" s="57" t="s">
        <v>1375</v>
      </c>
      <c r="C129" t="s">
        <v>1375</v>
      </c>
      <c r="D129">
        <v>23</v>
      </c>
      <c r="Z129" s="46" t="s">
        <v>1880</v>
      </c>
      <c r="AA129" s="46" t="e">
        <f>INDEX(allsections[[S]:[Order]],MATCH(X129,allsections[SGUID],0),3)</f>
        <v>#N/A</v>
      </c>
      <c r="AB129" s="46" t="e">
        <f>INDEX(allsections[[S]:[Order]],MATCH(Y129,allsections[SGUID],0),3)</f>
        <v>#N/A</v>
      </c>
      <c r="AC129" t="s">
        <v>1881</v>
      </c>
    </row>
    <row r="130" spans="1:29" x14ac:dyDescent="0.25">
      <c r="A130" t="s">
        <v>1882</v>
      </c>
      <c r="B130" s="57" t="s">
        <v>1375</v>
      </c>
      <c r="C130" t="s">
        <v>1375</v>
      </c>
      <c r="D130">
        <v>3</v>
      </c>
      <c r="Z130" s="46" t="s">
        <v>1883</v>
      </c>
      <c r="AA130" s="46" t="e">
        <f>INDEX(allsections[[S]:[Order]],MATCH(X130,allsections[SGUID],0),3)</f>
        <v>#N/A</v>
      </c>
      <c r="AB130" s="46" t="e">
        <f>INDEX(allsections[[S]:[Order]],MATCH(Y130,allsections[SGUID],0),3)</f>
        <v>#N/A</v>
      </c>
      <c r="AC130" t="s">
        <v>1884</v>
      </c>
    </row>
    <row r="131" spans="1:29" x14ac:dyDescent="0.25">
      <c r="A131" t="s">
        <v>1885</v>
      </c>
      <c r="B131" s="57" t="s">
        <v>1375</v>
      </c>
      <c r="C131" t="s">
        <v>1375</v>
      </c>
      <c r="D131">
        <v>21</v>
      </c>
      <c r="Z131" s="46" t="s">
        <v>1886</v>
      </c>
      <c r="AA131" s="46" t="e">
        <f>INDEX(allsections[[S]:[Order]],MATCH(X131,allsections[SGUID],0),3)</f>
        <v>#N/A</v>
      </c>
      <c r="AB131" s="46" t="e">
        <f>INDEX(allsections[[S]:[Order]],MATCH(Y131,allsections[SGUID],0),3)</f>
        <v>#N/A</v>
      </c>
      <c r="AC131" t="s">
        <v>1887</v>
      </c>
    </row>
    <row r="132" spans="1:29" x14ac:dyDescent="0.25">
      <c r="A132" t="s">
        <v>1888</v>
      </c>
      <c r="B132" s="57" t="s">
        <v>1375</v>
      </c>
      <c r="C132" t="s">
        <v>1375</v>
      </c>
      <c r="D132">
        <v>8</v>
      </c>
      <c r="Z132" s="46" t="s">
        <v>1889</v>
      </c>
      <c r="AA132" s="46" t="e">
        <f>INDEX(allsections[[S]:[Order]],MATCH(X132,allsections[SGUID],0),3)</f>
        <v>#N/A</v>
      </c>
      <c r="AB132" s="46" t="e">
        <f>INDEX(allsections[[S]:[Order]],MATCH(Y132,allsections[SGUID],0),3)</f>
        <v>#N/A</v>
      </c>
      <c r="AC132" t="s">
        <v>1890</v>
      </c>
    </row>
    <row r="133" spans="1:29" x14ac:dyDescent="0.25">
      <c r="A133" t="s">
        <v>1891</v>
      </c>
      <c r="B133" s="57" t="s">
        <v>1375</v>
      </c>
      <c r="C133" t="s">
        <v>1375</v>
      </c>
      <c r="D133">
        <v>14</v>
      </c>
      <c r="Z133" s="46" t="s">
        <v>1892</v>
      </c>
      <c r="AA133" s="46" t="e">
        <f>INDEX(allsections[[S]:[Order]],MATCH(X133,allsections[SGUID],0),3)</f>
        <v>#N/A</v>
      </c>
      <c r="AB133" s="46" t="e">
        <f>INDEX(allsections[[S]:[Order]],MATCH(Y133,allsections[SGUID],0),3)</f>
        <v>#N/A</v>
      </c>
      <c r="AC133" t="s">
        <v>1893</v>
      </c>
    </row>
    <row r="134" spans="1:29" x14ac:dyDescent="0.25">
      <c r="A134" t="s">
        <v>1894</v>
      </c>
      <c r="B134" s="57" t="s">
        <v>1375</v>
      </c>
      <c r="C134" t="s">
        <v>1375</v>
      </c>
      <c r="D134">
        <v>2</v>
      </c>
      <c r="Z134" s="46" t="s">
        <v>1895</v>
      </c>
      <c r="AA134" s="46" t="e">
        <f>INDEX(allsections[[S]:[Order]],MATCH(X134,allsections[SGUID],0),3)</f>
        <v>#N/A</v>
      </c>
      <c r="AB134" s="46" t="e">
        <f>INDEX(allsections[[S]:[Order]],MATCH(Y134,allsections[SGUID],0),3)</f>
        <v>#N/A</v>
      </c>
      <c r="AC134" t="s">
        <v>1896</v>
      </c>
    </row>
    <row r="135" spans="1:29" x14ac:dyDescent="0.25">
      <c r="A135" t="s">
        <v>1897</v>
      </c>
      <c r="B135" s="57" t="s">
        <v>1375</v>
      </c>
      <c r="C135" t="s">
        <v>1375</v>
      </c>
      <c r="D135">
        <v>5</v>
      </c>
      <c r="Z135" s="46" t="s">
        <v>1898</v>
      </c>
      <c r="AA135" s="46" t="e">
        <f>INDEX(allsections[[S]:[Order]],MATCH(X135,allsections[SGUID],0),3)</f>
        <v>#N/A</v>
      </c>
      <c r="AB135" s="46" t="e">
        <f>INDEX(allsections[[S]:[Order]],MATCH(Y135,allsections[SGUID],0),3)</f>
        <v>#N/A</v>
      </c>
      <c r="AC135" t="s">
        <v>1899</v>
      </c>
    </row>
    <row r="136" spans="1:29" x14ac:dyDescent="0.25">
      <c r="A136" t="s">
        <v>1900</v>
      </c>
      <c r="B136" s="57" t="s">
        <v>1375</v>
      </c>
      <c r="C136" t="s">
        <v>1375</v>
      </c>
      <c r="D136">
        <v>12</v>
      </c>
      <c r="Z136" s="46" t="s">
        <v>1901</v>
      </c>
      <c r="AA136" s="46" t="e">
        <f>INDEX(allsections[[S]:[Order]],MATCH(X136,allsections[SGUID],0),3)</f>
        <v>#N/A</v>
      </c>
      <c r="AB136" s="46" t="e">
        <f>INDEX(allsections[[S]:[Order]],MATCH(Y136,allsections[SGUID],0),3)</f>
        <v>#N/A</v>
      </c>
      <c r="AC136" t="s">
        <v>1902</v>
      </c>
    </row>
    <row r="137" spans="1:29" x14ac:dyDescent="0.25">
      <c r="A137" t="s">
        <v>1903</v>
      </c>
      <c r="B137" s="57" t="s">
        <v>1375</v>
      </c>
      <c r="C137" t="s">
        <v>1375</v>
      </c>
      <c r="D137">
        <v>101</v>
      </c>
      <c r="Z137" s="46" t="s">
        <v>1904</v>
      </c>
      <c r="AA137" s="46" t="e">
        <f>INDEX(allsections[[S]:[Order]],MATCH(X137,allsections[SGUID],0),3)</f>
        <v>#N/A</v>
      </c>
      <c r="AB137" s="46" t="e">
        <f>INDEX(allsections[[S]:[Order]],MATCH(Y137,allsections[SGUID],0),3)</f>
        <v>#N/A</v>
      </c>
      <c r="AC137" t="s">
        <v>1905</v>
      </c>
    </row>
    <row r="138" spans="1:29" x14ac:dyDescent="0.25">
      <c r="A138" t="s">
        <v>1906</v>
      </c>
      <c r="B138" s="57" t="s">
        <v>1375</v>
      </c>
      <c r="C138" t="s">
        <v>1375</v>
      </c>
      <c r="D138">
        <v>1</v>
      </c>
      <c r="Z138" s="46" t="s">
        <v>1907</v>
      </c>
      <c r="AA138" s="46" t="e">
        <f>INDEX(allsections[[S]:[Order]],MATCH(X138,allsections[SGUID],0),3)</f>
        <v>#N/A</v>
      </c>
      <c r="AB138" s="46" t="e">
        <f>INDEX(allsections[[S]:[Order]],MATCH(Y138,allsections[SGUID],0),3)</f>
        <v>#N/A</v>
      </c>
      <c r="AC138" t="s">
        <v>1908</v>
      </c>
    </row>
    <row r="139" spans="1:29" x14ac:dyDescent="0.25">
      <c r="A139" t="s">
        <v>1909</v>
      </c>
      <c r="B139" s="57" t="s">
        <v>1375</v>
      </c>
      <c r="C139" t="s">
        <v>1375</v>
      </c>
      <c r="D139">
        <v>102</v>
      </c>
      <c r="Z139" s="46" t="s">
        <v>1910</v>
      </c>
      <c r="AA139" s="46" t="e">
        <f>INDEX(allsections[[S]:[Order]],MATCH(X139,allsections[SGUID],0),3)</f>
        <v>#N/A</v>
      </c>
      <c r="AB139" s="46" t="e">
        <f>INDEX(allsections[[S]:[Order]],MATCH(Y139,allsections[SGUID],0),3)</f>
        <v>#N/A</v>
      </c>
      <c r="AC139" t="s">
        <v>1911</v>
      </c>
    </row>
    <row r="140" spans="1:29" x14ac:dyDescent="0.25">
      <c r="A140" t="s">
        <v>1912</v>
      </c>
      <c r="B140" s="57" t="s">
        <v>1375</v>
      </c>
      <c r="C140" t="s">
        <v>1375</v>
      </c>
      <c r="D140">
        <v>704</v>
      </c>
      <c r="Z140" s="46" t="s">
        <v>1913</v>
      </c>
      <c r="AA140" s="46" t="e">
        <f>INDEX(allsections[[S]:[Order]],MATCH(X140,allsections[SGUID],0),3)</f>
        <v>#N/A</v>
      </c>
      <c r="AB140" s="46" t="e">
        <f>INDEX(allsections[[S]:[Order]],MATCH(Y140,allsections[SGUID],0),3)</f>
        <v>#N/A</v>
      </c>
      <c r="AC140" t="s">
        <v>1914</v>
      </c>
    </row>
    <row r="141" spans="1:29" x14ac:dyDescent="0.25">
      <c r="A141" t="s">
        <v>1915</v>
      </c>
      <c r="B141" s="57" t="s">
        <v>1375</v>
      </c>
      <c r="C141" t="s">
        <v>1375</v>
      </c>
      <c r="D141">
        <v>7</v>
      </c>
      <c r="Z141" s="46" t="s">
        <v>1916</v>
      </c>
      <c r="AA141" s="46" t="e">
        <f>INDEX(allsections[[S]:[Order]],MATCH(X141,allsections[SGUID],0),3)</f>
        <v>#N/A</v>
      </c>
      <c r="AB141" s="46" t="e">
        <f>INDEX(allsections[[S]:[Order]],MATCH(Y141,allsections[SGUID],0),3)</f>
        <v>#N/A</v>
      </c>
      <c r="AC141" t="s">
        <v>1917</v>
      </c>
    </row>
    <row r="142" spans="1:29" x14ac:dyDescent="0.25">
      <c r="A142" t="s">
        <v>1918</v>
      </c>
      <c r="B142" s="57" t="s">
        <v>1375</v>
      </c>
      <c r="C142" t="s">
        <v>1375</v>
      </c>
      <c r="D142">
        <v>2203</v>
      </c>
      <c r="Z142" s="46" t="s">
        <v>1919</v>
      </c>
      <c r="AA142" s="46" t="e">
        <f>INDEX(allsections[[S]:[Order]],MATCH(X142,allsections[SGUID],0),3)</f>
        <v>#N/A</v>
      </c>
      <c r="AB142" s="46" t="e">
        <f>INDEX(allsections[[S]:[Order]],MATCH(Y142,allsections[SGUID],0),3)</f>
        <v>#N/A</v>
      </c>
      <c r="AC142" t="s">
        <v>1920</v>
      </c>
    </row>
    <row r="143" spans="1:29" x14ac:dyDescent="0.25">
      <c r="A143" t="s">
        <v>1921</v>
      </c>
      <c r="B143" s="57" t="s">
        <v>1375</v>
      </c>
      <c r="C143" t="s">
        <v>1375</v>
      </c>
      <c r="D143">
        <v>22</v>
      </c>
      <c r="Z143" s="46" t="s">
        <v>1922</v>
      </c>
      <c r="AA143" s="46" t="e">
        <f>INDEX(allsections[[S]:[Order]],MATCH(X143,allsections[SGUID],0),3)</f>
        <v>#N/A</v>
      </c>
      <c r="AB143" s="46" t="e">
        <f>INDEX(allsections[[S]:[Order]],MATCH(Y143,allsections[SGUID],0),3)</f>
        <v>#N/A</v>
      </c>
      <c r="AC143" t="s">
        <v>1923</v>
      </c>
    </row>
    <row r="144" spans="1:29" x14ac:dyDescent="0.25">
      <c r="A144" t="s">
        <v>1924</v>
      </c>
      <c r="B144" s="57" t="s">
        <v>1375</v>
      </c>
      <c r="C144" t="s">
        <v>1375</v>
      </c>
      <c r="D144">
        <v>1902</v>
      </c>
      <c r="Z144" s="46" t="s">
        <v>1925</v>
      </c>
      <c r="AA144" s="46" t="e">
        <f>INDEX(allsections[[S]:[Order]],MATCH(X144,allsections[SGUID],0),3)</f>
        <v>#N/A</v>
      </c>
      <c r="AB144" s="46" t="e">
        <f>INDEX(allsections[[S]:[Order]],MATCH(Y144,allsections[SGUID],0),3)</f>
        <v>#N/A</v>
      </c>
      <c r="AC144" t="s">
        <v>1926</v>
      </c>
    </row>
    <row r="145" spans="1:29" x14ac:dyDescent="0.25">
      <c r="A145" t="s">
        <v>1927</v>
      </c>
      <c r="B145" s="57" t="s">
        <v>1375</v>
      </c>
      <c r="C145" t="s">
        <v>1375</v>
      </c>
      <c r="D145">
        <v>19</v>
      </c>
      <c r="Z145" s="46" t="s">
        <v>1928</v>
      </c>
      <c r="AA145" s="46" t="e">
        <f>INDEX(allsections[[S]:[Order]],MATCH(X145,allsections[SGUID],0),3)</f>
        <v>#N/A</v>
      </c>
      <c r="AB145" s="46" t="e">
        <f>INDEX(allsections[[S]:[Order]],MATCH(Y145,allsections[SGUID],0),3)</f>
        <v>#N/A</v>
      </c>
      <c r="AC145" t="s">
        <v>1929</v>
      </c>
    </row>
    <row r="146" spans="1:29" x14ac:dyDescent="0.25">
      <c r="A146" t="s">
        <v>1930</v>
      </c>
      <c r="B146" s="57" t="s">
        <v>1375</v>
      </c>
      <c r="C146" t="s">
        <v>1375</v>
      </c>
      <c r="D146">
        <v>1901</v>
      </c>
      <c r="Z146" s="46" t="s">
        <v>1931</v>
      </c>
      <c r="AA146" s="46" t="e">
        <f>INDEX(allsections[[S]:[Order]],MATCH(X146,allsections[SGUID],0),3)</f>
        <v>#N/A</v>
      </c>
      <c r="AB146" s="46" t="e">
        <f>INDEX(allsections[[S]:[Order]],MATCH(Y146,allsections[SGUID],0),3)</f>
        <v>#N/A</v>
      </c>
      <c r="AC146" t="s">
        <v>1932</v>
      </c>
    </row>
    <row r="147" spans="1:29" x14ac:dyDescent="0.25">
      <c r="A147" t="s">
        <v>1933</v>
      </c>
      <c r="B147" s="57" t="s">
        <v>1375</v>
      </c>
      <c r="C147" t="s">
        <v>1375</v>
      </c>
      <c r="D147">
        <v>2007</v>
      </c>
      <c r="Z147" s="46" t="s">
        <v>1934</v>
      </c>
      <c r="AA147" s="46" t="e">
        <f>INDEX(allsections[[S]:[Order]],MATCH(X147,allsections[SGUID],0),3)</f>
        <v>#N/A</v>
      </c>
      <c r="AB147" s="46" t="e">
        <f>INDEX(allsections[[S]:[Order]],MATCH(Y147,allsections[SGUID],0),3)</f>
        <v>#N/A</v>
      </c>
      <c r="AC147" t="s">
        <v>1935</v>
      </c>
    </row>
    <row r="148" spans="1:29" x14ac:dyDescent="0.25">
      <c r="A148" t="s">
        <v>1936</v>
      </c>
      <c r="B148" s="57" t="s">
        <v>1375</v>
      </c>
      <c r="C148" t="s">
        <v>1375</v>
      </c>
      <c r="D148">
        <v>20</v>
      </c>
      <c r="Z148" s="46" t="s">
        <v>1937</v>
      </c>
      <c r="AA148" s="46" t="e">
        <f>INDEX(allsections[[S]:[Order]],MATCH(X148,allsections[SGUID],0),3)</f>
        <v>#N/A</v>
      </c>
      <c r="AB148" s="46" t="e">
        <f>INDEX(allsections[[S]:[Order]],MATCH(Y148,allsections[SGUID],0),3)</f>
        <v>#N/A</v>
      </c>
      <c r="AC148" t="s">
        <v>1938</v>
      </c>
    </row>
    <row r="149" spans="1:29" x14ac:dyDescent="0.25">
      <c r="A149" t="s">
        <v>1939</v>
      </c>
      <c r="B149" s="57" t="s">
        <v>1375</v>
      </c>
      <c r="C149" t="s">
        <v>1375</v>
      </c>
      <c r="D149">
        <v>1903</v>
      </c>
      <c r="Z149" s="46" t="s">
        <v>1940</v>
      </c>
      <c r="AA149" s="46" t="e">
        <f>INDEX(allsections[[S]:[Order]],MATCH(X149,allsections[SGUID],0),3)</f>
        <v>#N/A</v>
      </c>
      <c r="AB149" s="46" t="e">
        <f>INDEX(allsections[[S]:[Order]],MATCH(Y149,allsections[SGUID],0),3)</f>
        <v>#N/A</v>
      </c>
      <c r="AC149" t="s">
        <v>1941</v>
      </c>
    </row>
    <row r="150" spans="1:29" x14ac:dyDescent="0.25">
      <c r="A150" t="s">
        <v>1942</v>
      </c>
      <c r="B150" s="57" t="s">
        <v>1375</v>
      </c>
      <c r="C150" t="s">
        <v>1375</v>
      </c>
      <c r="D150">
        <v>103</v>
      </c>
      <c r="Z150" s="46" t="s">
        <v>1943</v>
      </c>
      <c r="AA150" s="46" t="e">
        <f>INDEX(allsections[[S]:[Order]],MATCH(X150,allsections[SGUID],0),3)</f>
        <v>#N/A</v>
      </c>
      <c r="AB150" s="46" t="e">
        <f>INDEX(allsections[[S]:[Order]],MATCH(Y150,allsections[SGUID],0),3)</f>
        <v>#N/A</v>
      </c>
      <c r="AC150" t="s">
        <v>1944</v>
      </c>
    </row>
    <row r="151" spans="1:29" x14ac:dyDescent="0.25">
      <c r="A151" t="s">
        <v>1945</v>
      </c>
      <c r="B151" s="57" t="s">
        <v>1375</v>
      </c>
      <c r="C151" t="s">
        <v>1375</v>
      </c>
      <c r="D151">
        <v>1801</v>
      </c>
      <c r="Z151" s="46" t="s">
        <v>1946</v>
      </c>
      <c r="AA151" s="46" t="e">
        <f>INDEX(allsections[[S]:[Order]],MATCH(X151,allsections[SGUID],0),3)</f>
        <v>#N/A</v>
      </c>
      <c r="AB151" s="46" t="e">
        <f>INDEX(allsections[[S]:[Order]],MATCH(Y151,allsections[SGUID],0),3)</f>
        <v>#N/A</v>
      </c>
      <c r="AC151" t="s">
        <v>1947</v>
      </c>
    </row>
    <row r="152" spans="1:29" x14ac:dyDescent="0.25">
      <c r="A152" t="s">
        <v>1948</v>
      </c>
      <c r="B152" s="57" t="s">
        <v>1375</v>
      </c>
      <c r="C152" t="s">
        <v>1375</v>
      </c>
      <c r="D152">
        <v>18</v>
      </c>
      <c r="Z152" s="46" t="s">
        <v>1949</v>
      </c>
      <c r="AA152" s="46" t="e">
        <f>INDEX(allsections[[S]:[Order]],MATCH(X152,allsections[SGUID],0),3)</f>
        <v>#N/A</v>
      </c>
      <c r="AB152" s="46" t="e">
        <f>INDEX(allsections[[S]:[Order]],MATCH(Y152,allsections[SGUID],0),3)</f>
        <v>#N/A</v>
      </c>
      <c r="AC152" t="s">
        <v>1950</v>
      </c>
    </row>
    <row r="153" spans="1:29" x14ac:dyDescent="0.25">
      <c r="A153" t="s">
        <v>1951</v>
      </c>
      <c r="B153" s="57" t="s">
        <v>1375</v>
      </c>
      <c r="C153" t="s">
        <v>1375</v>
      </c>
      <c r="D153">
        <v>705</v>
      </c>
      <c r="Z153" s="46" t="s">
        <v>1952</v>
      </c>
      <c r="AA153" s="46" t="e">
        <f>INDEX(allsections[[S]:[Order]],MATCH(X153,allsections[SGUID],0),3)</f>
        <v>#N/A</v>
      </c>
      <c r="AB153" s="46" t="e">
        <f>INDEX(allsections[[S]:[Order]],MATCH(Y153,allsections[SGUID],0),3)</f>
        <v>#N/A</v>
      </c>
      <c r="AC153" t="s">
        <v>1953</v>
      </c>
    </row>
    <row r="154" spans="1:29" x14ac:dyDescent="0.25">
      <c r="A154" t="s">
        <v>1954</v>
      </c>
      <c r="B154" s="57" t="s">
        <v>1375</v>
      </c>
      <c r="C154" t="s">
        <v>1375</v>
      </c>
      <c r="D154">
        <v>401</v>
      </c>
      <c r="Z154" s="46" t="s">
        <v>1955</v>
      </c>
      <c r="AA154" s="46" t="e">
        <f>INDEX(allsections[[S]:[Order]],MATCH(X154,allsections[SGUID],0),3)</f>
        <v>#N/A</v>
      </c>
      <c r="AB154" s="46" t="e">
        <f>INDEX(allsections[[S]:[Order]],MATCH(Y154,allsections[SGUID],0),3)</f>
        <v>#N/A</v>
      </c>
      <c r="AC154" t="s">
        <v>1956</v>
      </c>
    </row>
    <row r="155" spans="1:29" x14ac:dyDescent="0.25">
      <c r="A155" t="s">
        <v>1957</v>
      </c>
      <c r="B155" s="57" t="s">
        <v>1375</v>
      </c>
      <c r="C155" t="s">
        <v>1375</v>
      </c>
      <c r="D155">
        <v>4</v>
      </c>
      <c r="Z155" s="46" t="s">
        <v>1958</v>
      </c>
      <c r="AA155" s="46" t="e">
        <f>INDEX(allsections[[S]:[Order]],MATCH(X155,allsections[SGUID],0),3)</f>
        <v>#N/A</v>
      </c>
      <c r="AB155" s="46" t="e">
        <f>INDEX(allsections[[S]:[Order]],MATCH(Y155,allsections[SGUID],0),3)</f>
        <v>#N/A</v>
      </c>
      <c r="AC155" t="s">
        <v>1959</v>
      </c>
    </row>
    <row r="156" spans="1:29" x14ac:dyDescent="0.25">
      <c r="A156" t="s">
        <v>1960</v>
      </c>
      <c r="B156" s="57" t="s">
        <v>1375</v>
      </c>
      <c r="C156" t="s">
        <v>1375</v>
      </c>
      <c r="D156">
        <v>702</v>
      </c>
      <c r="Z156" s="46" t="s">
        <v>1961</v>
      </c>
      <c r="AA156" s="46" t="e">
        <f>INDEX(allsections[[S]:[Order]],MATCH(X156,allsections[SGUID],0),3)</f>
        <v>#N/A</v>
      </c>
      <c r="AB156" s="46" t="e">
        <f>INDEX(allsections[[S]:[Order]],MATCH(Y156,allsections[SGUID],0),3)</f>
        <v>#N/A</v>
      </c>
      <c r="AC156" t="s">
        <v>1962</v>
      </c>
    </row>
    <row r="157" spans="1:29" x14ac:dyDescent="0.25">
      <c r="A157" t="s">
        <v>1963</v>
      </c>
      <c r="B157" s="57" t="s">
        <v>1375</v>
      </c>
      <c r="C157" t="s">
        <v>1375</v>
      </c>
      <c r="D157">
        <v>703</v>
      </c>
      <c r="Z157" s="46" t="s">
        <v>1964</v>
      </c>
      <c r="AA157" s="46" t="e">
        <f>INDEX(allsections[[S]:[Order]],MATCH(X157,allsections[SGUID],0),3)</f>
        <v>#N/A</v>
      </c>
      <c r="AB157" s="46" t="e">
        <f>INDEX(allsections[[S]:[Order]],MATCH(Y157,allsections[SGUID],0),3)</f>
        <v>#N/A</v>
      </c>
      <c r="AC157" t="s">
        <v>1965</v>
      </c>
    </row>
    <row r="158" spans="1:29" x14ac:dyDescent="0.25">
      <c r="A158" t="s">
        <v>1966</v>
      </c>
      <c r="B158" s="57" t="s">
        <v>1375</v>
      </c>
      <c r="C158" t="s">
        <v>1375</v>
      </c>
      <c r="D158">
        <v>701</v>
      </c>
      <c r="Z158" s="46" t="s">
        <v>1967</v>
      </c>
      <c r="AA158" s="46" t="e">
        <f>INDEX(allsections[[S]:[Order]],MATCH(X158,allsections[SGUID],0),3)</f>
        <v>#N/A</v>
      </c>
      <c r="AB158" s="46" t="e">
        <f>INDEX(allsections[[S]:[Order]],MATCH(Y158,allsections[SGUID],0),3)</f>
        <v>#N/A</v>
      </c>
      <c r="AC158" t="s">
        <v>1968</v>
      </c>
    </row>
    <row r="159" spans="1:29" x14ac:dyDescent="0.25">
      <c r="A159" t="s">
        <v>1969</v>
      </c>
      <c r="B159" s="57" t="s">
        <v>1375</v>
      </c>
      <c r="C159" t="s">
        <v>1375</v>
      </c>
      <c r="D159">
        <v>604</v>
      </c>
      <c r="Z159" s="46" t="s">
        <v>1970</v>
      </c>
      <c r="AA159" s="46" t="e">
        <f>INDEX(allsections[[S]:[Order]],MATCH(X159,allsections[SGUID],0),3)</f>
        <v>#N/A</v>
      </c>
      <c r="AB159" s="46" t="e">
        <f>INDEX(allsections[[S]:[Order]],MATCH(Y159,allsections[SGUID],0),3)</f>
        <v>#N/A</v>
      </c>
      <c r="AC159" t="s">
        <v>1971</v>
      </c>
    </row>
    <row r="160" spans="1:29" x14ac:dyDescent="0.25">
      <c r="A160" t="s">
        <v>1972</v>
      </c>
      <c r="B160" s="57" t="s">
        <v>1375</v>
      </c>
      <c r="C160" t="s">
        <v>1375</v>
      </c>
      <c r="D160">
        <v>6</v>
      </c>
      <c r="Z160" s="46" t="s">
        <v>1973</v>
      </c>
      <c r="AA160" s="46" t="e">
        <f>INDEX(allsections[[S]:[Order]],MATCH(X160,allsections[SGUID],0),3)</f>
        <v>#N/A</v>
      </c>
      <c r="AB160" s="46" t="e">
        <f>INDEX(allsections[[S]:[Order]],MATCH(Y160,allsections[SGUID],0),3)</f>
        <v>#N/A</v>
      </c>
      <c r="AC160" t="s">
        <v>1974</v>
      </c>
    </row>
    <row r="161" spans="1:29" x14ac:dyDescent="0.25">
      <c r="A161" t="s">
        <v>1975</v>
      </c>
      <c r="B161" s="57" t="s">
        <v>1375</v>
      </c>
      <c r="C161" t="s">
        <v>1375</v>
      </c>
      <c r="D161">
        <v>603</v>
      </c>
      <c r="Z161" s="46" t="s">
        <v>1976</v>
      </c>
      <c r="AA161" s="46" t="e">
        <f>INDEX(allsections[[S]:[Order]],MATCH(X161,allsections[SGUID],0),3)</f>
        <v>#N/A</v>
      </c>
      <c r="AB161" s="46" t="e">
        <f>INDEX(allsections[[S]:[Order]],MATCH(Y161,allsections[SGUID],0),3)</f>
        <v>#N/A</v>
      </c>
      <c r="AC161" t="s">
        <v>1977</v>
      </c>
    </row>
    <row r="162" spans="1:29" x14ac:dyDescent="0.25">
      <c r="A162" t="s">
        <v>1978</v>
      </c>
      <c r="B162" s="57" t="s">
        <v>1375</v>
      </c>
      <c r="C162" t="s">
        <v>1375</v>
      </c>
      <c r="D162">
        <v>2001</v>
      </c>
      <c r="Z162" s="46" t="s">
        <v>1979</v>
      </c>
      <c r="AA162" s="46" t="e">
        <f>INDEX(allsections[[S]:[Order]],MATCH(X162,allsections[SGUID],0),3)</f>
        <v>#N/A</v>
      </c>
      <c r="AB162" s="46" t="e">
        <f>INDEX(allsections[[S]:[Order]],MATCH(Y162,allsections[SGUID],0),3)</f>
        <v>#N/A</v>
      </c>
      <c r="AC162" t="s">
        <v>1980</v>
      </c>
    </row>
    <row r="163" spans="1:29" x14ac:dyDescent="0.25">
      <c r="A163" t="s">
        <v>1981</v>
      </c>
      <c r="B163" s="57" t="s">
        <v>1375</v>
      </c>
      <c r="C163" t="s">
        <v>1375</v>
      </c>
      <c r="D163">
        <v>1803</v>
      </c>
      <c r="Z163" s="46" t="s">
        <v>1982</v>
      </c>
      <c r="AA163" s="46" t="e">
        <f>INDEX(allsections[[S]:[Order]],MATCH(X163,allsections[SGUID],0),3)</f>
        <v>#N/A</v>
      </c>
      <c r="AB163" s="46" t="e">
        <f>INDEX(allsections[[S]:[Order]],MATCH(Y163,allsections[SGUID],0),3)</f>
        <v>#N/A</v>
      </c>
      <c r="AC163" t="s">
        <v>1983</v>
      </c>
    </row>
    <row r="164" spans="1:29" x14ac:dyDescent="0.25">
      <c r="A164" t="s">
        <v>1984</v>
      </c>
      <c r="B164" s="57" t="s">
        <v>1375</v>
      </c>
      <c r="C164" t="s">
        <v>1375</v>
      </c>
      <c r="D164">
        <v>1802</v>
      </c>
      <c r="Z164" s="46" t="s">
        <v>1985</v>
      </c>
      <c r="AA164" s="46" t="e">
        <f>INDEX(allsections[[S]:[Order]],MATCH(X164,allsections[SGUID],0),3)</f>
        <v>#N/A</v>
      </c>
      <c r="AB164" s="46" t="e">
        <f>INDEX(allsections[[S]:[Order]],MATCH(Y164,allsections[SGUID],0),3)</f>
        <v>#N/A</v>
      </c>
      <c r="AC164" t="s">
        <v>1986</v>
      </c>
    </row>
    <row r="165" spans="1:29" x14ac:dyDescent="0.25">
      <c r="A165" t="s">
        <v>1987</v>
      </c>
      <c r="B165" s="57" t="s">
        <v>1375</v>
      </c>
      <c r="C165" t="s">
        <v>1375</v>
      </c>
      <c r="D165">
        <v>2002</v>
      </c>
      <c r="Z165" s="46" t="s">
        <v>1988</v>
      </c>
      <c r="AA165" s="46" t="e">
        <f>INDEX(allsections[[S]:[Order]],MATCH(X165,allsections[SGUID],0),3)</f>
        <v>#N/A</v>
      </c>
      <c r="AB165" s="46" t="e">
        <f>INDEX(allsections[[S]:[Order]],MATCH(Y165,allsections[SGUID],0),3)</f>
        <v>#N/A</v>
      </c>
      <c r="AC165" t="s">
        <v>1989</v>
      </c>
    </row>
    <row r="166" spans="1:29" x14ac:dyDescent="0.25">
      <c r="A166" t="s">
        <v>1990</v>
      </c>
      <c r="B166" s="57" t="s">
        <v>1375</v>
      </c>
      <c r="C166" t="s">
        <v>1375</v>
      </c>
      <c r="D166">
        <v>2003</v>
      </c>
      <c r="Z166" s="46" t="s">
        <v>1991</v>
      </c>
      <c r="AA166" s="46" t="e">
        <f>INDEX(allsections[[S]:[Order]],MATCH(X166,allsections[SGUID],0),3)</f>
        <v>#N/A</v>
      </c>
      <c r="AB166" s="46" t="e">
        <f>INDEX(allsections[[S]:[Order]],MATCH(Y166,allsections[SGUID],0),3)</f>
        <v>#N/A</v>
      </c>
      <c r="AC166" t="s">
        <v>1992</v>
      </c>
    </row>
    <row r="167" spans="1:29" x14ac:dyDescent="0.25">
      <c r="A167" t="s">
        <v>1993</v>
      </c>
      <c r="B167" s="57" t="s">
        <v>1375</v>
      </c>
      <c r="C167" t="s">
        <v>1375</v>
      </c>
      <c r="D167">
        <v>2006</v>
      </c>
      <c r="Z167" s="46" t="s">
        <v>1994</v>
      </c>
      <c r="AA167" s="46" t="e">
        <f>INDEX(allsections[[S]:[Order]],MATCH(X167,allsections[SGUID],0),3)</f>
        <v>#N/A</v>
      </c>
      <c r="AB167" s="46" t="e">
        <f>INDEX(allsections[[S]:[Order]],MATCH(Y167,allsections[SGUID],0),3)</f>
        <v>#N/A</v>
      </c>
      <c r="AC167" t="s">
        <v>1995</v>
      </c>
    </row>
    <row r="168" spans="1:29" x14ac:dyDescent="0.25">
      <c r="A168" t="s">
        <v>1996</v>
      </c>
      <c r="B168" s="57" t="s">
        <v>1375</v>
      </c>
      <c r="C168" t="s">
        <v>1375</v>
      </c>
      <c r="D168">
        <v>2005</v>
      </c>
      <c r="Z168" s="46" t="s">
        <v>1997</v>
      </c>
      <c r="AA168" s="46" t="e">
        <f>INDEX(allsections[[S]:[Order]],MATCH(X168,allsections[SGUID],0),3)</f>
        <v>#N/A</v>
      </c>
      <c r="AB168" s="46" t="e">
        <f>INDEX(allsections[[S]:[Order]],MATCH(Y168,allsections[SGUID],0),3)</f>
        <v>#N/A</v>
      </c>
      <c r="AC168" t="s">
        <v>1998</v>
      </c>
    </row>
    <row r="169" spans="1:29" x14ac:dyDescent="0.25">
      <c r="A169" t="s">
        <v>1999</v>
      </c>
      <c r="B169" s="57" t="s">
        <v>1375</v>
      </c>
      <c r="C169" t="s">
        <v>1375</v>
      </c>
      <c r="D169">
        <v>2004</v>
      </c>
      <c r="Z169" s="46" t="s">
        <v>2000</v>
      </c>
      <c r="AA169" s="46" t="e">
        <f>INDEX(allsections[[S]:[Order]],MATCH(X169,allsections[SGUID],0),3)</f>
        <v>#N/A</v>
      </c>
      <c r="AB169" s="46" t="e">
        <f>INDEX(allsections[[S]:[Order]],MATCH(Y169,allsections[SGUID],0),3)</f>
        <v>#N/A</v>
      </c>
      <c r="AC169" t="s">
        <v>2001</v>
      </c>
    </row>
    <row r="170" spans="1:29" x14ac:dyDescent="0.25">
      <c r="A170" t="s">
        <v>2002</v>
      </c>
      <c r="B170" s="57" t="s">
        <v>1375</v>
      </c>
      <c r="C170" t="s">
        <v>1375</v>
      </c>
      <c r="D170">
        <v>2008</v>
      </c>
      <c r="Z170" s="46" t="s">
        <v>2003</v>
      </c>
      <c r="AA170" s="46" t="e">
        <f>INDEX(allsections[[S]:[Order]],MATCH(X170,allsections[SGUID],0),3)</f>
        <v>#N/A</v>
      </c>
      <c r="AB170" s="46" t="e">
        <f>INDEX(allsections[[S]:[Order]],MATCH(Y170,allsections[SGUID],0),3)</f>
        <v>#N/A</v>
      </c>
      <c r="AC170" t="s">
        <v>2004</v>
      </c>
    </row>
    <row r="171" spans="1:29" x14ac:dyDescent="0.25">
      <c r="A171" t="s">
        <v>2005</v>
      </c>
      <c r="B171" s="57" t="s">
        <v>1375</v>
      </c>
      <c r="C171" t="s">
        <v>1375</v>
      </c>
      <c r="D171">
        <v>2009</v>
      </c>
      <c r="Z171" s="46" t="s">
        <v>2006</v>
      </c>
      <c r="AA171" s="46" t="e">
        <f>INDEX(allsections[[S]:[Order]],MATCH(X171,allsections[SGUID],0),3)</f>
        <v>#N/A</v>
      </c>
      <c r="AB171" s="46" t="e">
        <f>INDEX(allsections[[S]:[Order]],MATCH(Y171,allsections[SGUID],0),3)</f>
        <v>#N/A</v>
      </c>
      <c r="AC171" t="s">
        <v>2007</v>
      </c>
    </row>
    <row r="172" spans="1:29" x14ac:dyDescent="0.25">
      <c r="A172" t="s">
        <v>2008</v>
      </c>
      <c r="B172" s="57" t="s">
        <v>1375</v>
      </c>
      <c r="C172" t="s">
        <v>1375</v>
      </c>
      <c r="D172">
        <v>2201</v>
      </c>
      <c r="Z172" s="46" t="s">
        <v>2009</v>
      </c>
      <c r="AA172" s="46" t="e">
        <f>INDEX(allsections[[S]:[Order]],MATCH(X172,allsections[SGUID],0),3)</f>
        <v>#N/A</v>
      </c>
      <c r="AB172" s="46" t="e">
        <f>INDEX(allsections[[S]:[Order]],MATCH(Y172,allsections[SGUID],0),3)</f>
        <v>#N/A</v>
      </c>
      <c r="AC172" t="s">
        <v>2010</v>
      </c>
    </row>
    <row r="173" spans="1:29" x14ac:dyDescent="0.25">
      <c r="A173" t="s">
        <v>2011</v>
      </c>
      <c r="B173" s="57" t="s">
        <v>1375</v>
      </c>
      <c r="C173" t="s">
        <v>1375</v>
      </c>
      <c r="D173">
        <v>2202</v>
      </c>
      <c r="Z173" s="46" t="s">
        <v>2012</v>
      </c>
      <c r="AA173" s="46" t="e">
        <f>INDEX(allsections[[S]:[Order]],MATCH(X173,allsections[SGUID],0),3)</f>
        <v>#N/A</v>
      </c>
      <c r="AB173" s="46" t="e">
        <f>INDEX(allsections[[S]:[Order]],MATCH(Y173,allsections[SGUID],0),3)</f>
        <v>#N/A</v>
      </c>
      <c r="AC173" t="s">
        <v>2013</v>
      </c>
    </row>
    <row r="174" spans="1:29" x14ac:dyDescent="0.25">
      <c r="A174" t="s">
        <v>2014</v>
      </c>
      <c r="B174" s="57" t="s">
        <v>1375</v>
      </c>
      <c r="C174" t="s">
        <v>1375</v>
      </c>
      <c r="D174">
        <v>17</v>
      </c>
      <c r="Z174" s="46" t="s">
        <v>2015</v>
      </c>
      <c r="AA174" s="46" t="e">
        <f>INDEX(allsections[[S]:[Order]],MATCH(X174,allsections[SGUID],0),3)</f>
        <v>#N/A</v>
      </c>
      <c r="AB174" s="46" t="e">
        <f>INDEX(allsections[[S]:[Order]],MATCH(Y174,allsections[SGUID],0),3)</f>
        <v>#N/A</v>
      </c>
      <c r="AC174" t="s">
        <v>2016</v>
      </c>
    </row>
    <row r="175" spans="1:29" x14ac:dyDescent="0.25">
      <c r="A175" t="s">
        <v>2017</v>
      </c>
      <c r="B175" s="57" t="s">
        <v>1375</v>
      </c>
      <c r="C175" t="s">
        <v>1375</v>
      </c>
      <c r="D175">
        <v>16</v>
      </c>
      <c r="Z175" s="46" t="s">
        <v>2018</v>
      </c>
      <c r="AA175" s="46" t="e">
        <f>INDEX(allsections[[S]:[Order]],MATCH(X175,allsections[SGUID],0),3)</f>
        <v>#N/A</v>
      </c>
      <c r="AB175" s="46" t="e">
        <f>INDEX(allsections[[S]:[Order]],MATCH(Y175,allsections[SGUID],0),3)</f>
        <v>#N/A</v>
      </c>
      <c r="AC175" t="s">
        <v>2019</v>
      </c>
    </row>
    <row r="176" spans="1:29" x14ac:dyDescent="0.25">
      <c r="A176" t="s">
        <v>2020</v>
      </c>
      <c r="B176" s="57" t="s">
        <v>1375</v>
      </c>
      <c r="C176" t="s">
        <v>1375</v>
      </c>
      <c r="D176">
        <v>15</v>
      </c>
      <c r="Z176" s="46" t="s">
        <v>2021</v>
      </c>
      <c r="AA176" s="46" t="e">
        <f>INDEX(allsections[[S]:[Order]],MATCH(X176,allsections[SGUID],0),3)</f>
        <v>#N/A</v>
      </c>
      <c r="AB176" s="46" t="e">
        <f>INDEX(allsections[[S]:[Order]],MATCH(Y176,allsections[SGUID],0),3)</f>
        <v>#N/A</v>
      </c>
      <c r="AC176" t="s">
        <v>2022</v>
      </c>
    </row>
    <row r="177" spans="1:29" x14ac:dyDescent="0.25">
      <c r="A177" t="s">
        <v>2023</v>
      </c>
      <c r="B177" s="57" t="s">
        <v>1375</v>
      </c>
      <c r="C177" t="s">
        <v>1375</v>
      </c>
      <c r="D177">
        <v>27</v>
      </c>
      <c r="Z177" s="46" t="s">
        <v>2024</v>
      </c>
      <c r="AA177" s="46" t="e">
        <f>INDEX(allsections[[S]:[Order]],MATCH(X177,allsections[SGUID],0),3)</f>
        <v>#N/A</v>
      </c>
      <c r="AB177" s="46" t="e">
        <f>INDEX(allsections[[S]:[Order]],MATCH(Y177,allsections[SGUID],0),3)</f>
        <v>#N/A</v>
      </c>
      <c r="AC177" t="s">
        <v>2025</v>
      </c>
    </row>
    <row r="178" spans="1:29" x14ac:dyDescent="0.25">
      <c r="A178" t="s">
        <v>2026</v>
      </c>
      <c r="B178" s="57" t="s">
        <v>1375</v>
      </c>
      <c r="C178" t="s">
        <v>1375</v>
      </c>
      <c r="D178">
        <v>10</v>
      </c>
      <c r="Z178" s="46" t="s">
        <v>2027</v>
      </c>
      <c r="AA178" s="46" t="e">
        <f>INDEX(allsections[[S]:[Order]],MATCH(X178,allsections[SGUID],0),3)</f>
        <v>#N/A</v>
      </c>
      <c r="AB178" s="46" t="e">
        <f>INDEX(allsections[[S]:[Order]],MATCH(Y178,allsections[SGUID],0),3)</f>
        <v>#N/A</v>
      </c>
      <c r="AC178" t="s">
        <v>2028</v>
      </c>
    </row>
    <row r="179" spans="1:29" x14ac:dyDescent="0.25">
      <c r="A179" t="s">
        <v>2029</v>
      </c>
      <c r="B179" s="57" t="s">
        <v>1375</v>
      </c>
      <c r="C179" t="s">
        <v>1375</v>
      </c>
      <c r="D179">
        <v>9</v>
      </c>
      <c r="Z179" s="46" t="s">
        <v>2030</v>
      </c>
      <c r="AA179" s="46" t="e">
        <f>INDEX(allsections[[S]:[Order]],MATCH(X179,allsections[SGUID],0),3)</f>
        <v>#N/A</v>
      </c>
      <c r="AB179" s="46" t="e">
        <f>INDEX(allsections[[S]:[Order]],MATCH(Y179,allsections[SGUID],0),3)</f>
        <v>#N/A</v>
      </c>
      <c r="AC179" t="s">
        <v>2031</v>
      </c>
    </row>
    <row r="180" spans="1:29" x14ac:dyDescent="0.25">
      <c r="A180" t="s">
        <v>2032</v>
      </c>
      <c r="B180" s="57" t="s">
        <v>1375</v>
      </c>
      <c r="C180" t="s">
        <v>1375</v>
      </c>
      <c r="D180">
        <v>13</v>
      </c>
      <c r="Z180" s="46" t="s">
        <v>2033</v>
      </c>
      <c r="AA180" s="46" t="e">
        <f>INDEX(allsections[[S]:[Order]],MATCH(X180,allsections[SGUID],0),3)</f>
        <v>#N/A</v>
      </c>
      <c r="AB180" s="46" t="e">
        <f>INDEX(allsections[[S]:[Order]],MATCH(Y180,allsections[SGUID],0),3)</f>
        <v>#N/A</v>
      </c>
      <c r="AC180" t="s">
        <v>2034</v>
      </c>
    </row>
    <row r="181" spans="1:29" x14ac:dyDescent="0.25">
      <c r="A181" t="s">
        <v>2035</v>
      </c>
      <c r="B181" s="57" t="s">
        <v>1375</v>
      </c>
      <c r="C181" t="s">
        <v>1375</v>
      </c>
      <c r="D181">
        <v>11</v>
      </c>
      <c r="Z181" s="46" t="s">
        <v>2036</v>
      </c>
      <c r="AA181" s="46" t="e">
        <f>INDEX(allsections[[S]:[Order]],MATCH(X181,allsections[SGUID],0),3)</f>
        <v>#N/A</v>
      </c>
      <c r="AB181" s="46" t="e">
        <f>INDEX(allsections[[S]:[Order]],MATCH(Y181,allsections[SGUID],0),3)</f>
        <v>#N/A</v>
      </c>
      <c r="AC181" t="s">
        <v>2037</v>
      </c>
    </row>
    <row r="182" spans="1:29" x14ac:dyDescent="0.25">
      <c r="A182" t="s">
        <v>2038</v>
      </c>
      <c r="B182" s="57" t="s">
        <v>1375</v>
      </c>
      <c r="C182" t="s">
        <v>1375</v>
      </c>
      <c r="D182">
        <v>403</v>
      </c>
      <c r="Z182" s="46" t="s">
        <v>2039</v>
      </c>
      <c r="AA182" s="46" t="e">
        <f>INDEX(allsections[[S]:[Order]],MATCH(X182,allsections[SGUID],0),3)</f>
        <v>#N/A</v>
      </c>
      <c r="AB182" s="46" t="e">
        <f>INDEX(allsections[[S]:[Order]],MATCH(Y182,allsections[SGUID],0),3)</f>
        <v>#N/A</v>
      </c>
      <c r="AC182" t="s">
        <v>2040</v>
      </c>
    </row>
    <row r="183" spans="1:29" x14ac:dyDescent="0.25">
      <c r="A183" t="s">
        <v>2041</v>
      </c>
      <c r="B183" s="57" t="s">
        <v>1375</v>
      </c>
      <c r="C183" t="s">
        <v>1375</v>
      </c>
      <c r="D183">
        <v>404</v>
      </c>
      <c r="Z183" s="46" t="s">
        <v>2042</v>
      </c>
      <c r="AA183" s="46" t="e">
        <f>INDEX(allsections[[S]:[Order]],MATCH(X183,allsections[SGUID],0),3)</f>
        <v>#N/A</v>
      </c>
      <c r="AB183" s="46" t="e">
        <f>INDEX(allsections[[S]:[Order]],MATCH(Y183,allsections[SGUID],0),3)</f>
        <v>#N/A</v>
      </c>
      <c r="AC183" t="s">
        <v>2043</v>
      </c>
    </row>
    <row r="184" spans="1:29" x14ac:dyDescent="0.25">
      <c r="A184" t="s">
        <v>2044</v>
      </c>
      <c r="B184" s="57" t="s">
        <v>1375</v>
      </c>
      <c r="C184" t="s">
        <v>1375</v>
      </c>
      <c r="D184">
        <v>2801</v>
      </c>
      <c r="Z184" s="46" t="s">
        <v>2045</v>
      </c>
      <c r="AA184" s="46" t="e">
        <f>INDEX(allsections[[S]:[Order]],MATCH(X184,allsections[SGUID],0),3)</f>
        <v>#N/A</v>
      </c>
      <c r="AB184" s="46" t="e">
        <f>INDEX(allsections[[S]:[Order]],MATCH(Y184,allsections[SGUID],0),3)</f>
        <v>#N/A</v>
      </c>
      <c r="AC184" t="s">
        <v>2046</v>
      </c>
    </row>
    <row r="185" spans="1:29" x14ac:dyDescent="0.25">
      <c r="A185" t="s">
        <v>2047</v>
      </c>
      <c r="B185" s="57" t="s">
        <v>1375</v>
      </c>
      <c r="C185" t="s">
        <v>1375</v>
      </c>
      <c r="D185">
        <v>28</v>
      </c>
      <c r="Z185" s="46" t="s">
        <v>2048</v>
      </c>
      <c r="AA185" s="46" t="e">
        <f>INDEX(allsections[[S]:[Order]],MATCH(X185,allsections[SGUID],0),3)</f>
        <v>#N/A</v>
      </c>
      <c r="AB185" s="46" t="e">
        <f>INDEX(allsections[[S]:[Order]],MATCH(Y185,allsections[SGUID],0),3)</f>
        <v>#N/A</v>
      </c>
      <c r="AC185" t="s">
        <v>2049</v>
      </c>
    </row>
    <row r="186" spans="1:29" x14ac:dyDescent="0.25">
      <c r="A186" t="s">
        <v>2050</v>
      </c>
      <c r="B186" s="57" t="s">
        <v>1375</v>
      </c>
      <c r="C186" t="s">
        <v>1375</v>
      </c>
      <c r="D186">
        <v>2802</v>
      </c>
      <c r="Z186" s="46" t="s">
        <v>2051</v>
      </c>
      <c r="AA186" s="46" t="e">
        <f>INDEX(allsections[[S]:[Order]],MATCH(X186,allsections[SGUID],0),3)</f>
        <v>#N/A</v>
      </c>
      <c r="AB186" s="46" t="e">
        <f>INDEX(allsections[[S]:[Order]],MATCH(Y186,allsections[SGUID],0),3)</f>
        <v>#N/A</v>
      </c>
      <c r="AC186" t="s">
        <v>2052</v>
      </c>
    </row>
    <row r="187" spans="1:29" x14ac:dyDescent="0.25">
      <c r="A187" t="s">
        <v>2053</v>
      </c>
      <c r="B187" s="57" t="s">
        <v>1375</v>
      </c>
      <c r="C187" t="s">
        <v>1375</v>
      </c>
      <c r="D187">
        <v>2803</v>
      </c>
      <c r="Z187" s="46" t="s">
        <v>2054</v>
      </c>
      <c r="AA187" s="46" t="e">
        <f>INDEX(allsections[[S]:[Order]],MATCH(X187,allsections[SGUID],0),3)</f>
        <v>#N/A</v>
      </c>
      <c r="AB187" s="46" t="e">
        <f>INDEX(allsections[[S]:[Order]],MATCH(Y187,allsections[SGUID],0),3)</f>
        <v>#N/A</v>
      </c>
      <c r="AC187" t="s">
        <v>2055</v>
      </c>
    </row>
    <row r="188" spans="1:29" x14ac:dyDescent="0.25">
      <c r="A188" t="s">
        <v>2056</v>
      </c>
      <c r="B188" s="57" t="s">
        <v>1375</v>
      </c>
      <c r="C188" t="s">
        <v>1375</v>
      </c>
      <c r="D188">
        <v>2805</v>
      </c>
      <c r="Z188" s="46" t="s">
        <v>2057</v>
      </c>
      <c r="AA188" s="46" t="e">
        <f>INDEX(allsections[[S]:[Order]],MATCH(X188,allsections[SGUID],0),3)</f>
        <v>#N/A</v>
      </c>
      <c r="AB188" s="46" t="e">
        <f>INDEX(allsections[[S]:[Order]],MATCH(Y188,allsections[SGUID],0),3)</f>
        <v>#N/A</v>
      </c>
      <c r="AC188" t="s">
        <v>2058</v>
      </c>
    </row>
    <row r="189" spans="1:29" x14ac:dyDescent="0.25">
      <c r="A189" t="s">
        <v>2059</v>
      </c>
      <c r="B189" s="57" t="s">
        <v>1375</v>
      </c>
      <c r="C189" t="s">
        <v>1375</v>
      </c>
      <c r="D189">
        <v>2806</v>
      </c>
      <c r="Z189" s="46" t="s">
        <v>2060</v>
      </c>
      <c r="AA189" s="46" t="e">
        <f>INDEX(allsections[[S]:[Order]],MATCH(X189,allsections[SGUID],0),3)</f>
        <v>#N/A</v>
      </c>
      <c r="AB189" s="46" t="e">
        <f>INDEX(allsections[[S]:[Order]],MATCH(Y189,allsections[SGUID],0),3)</f>
        <v>#N/A</v>
      </c>
      <c r="AC189" t="s">
        <v>2061</v>
      </c>
    </row>
    <row r="190" spans="1:29" x14ac:dyDescent="0.25">
      <c r="A190" t="s">
        <v>2062</v>
      </c>
      <c r="B190" s="57" t="s">
        <v>1375</v>
      </c>
      <c r="C190" t="s">
        <v>1375</v>
      </c>
      <c r="D190">
        <v>2804</v>
      </c>
      <c r="Z190" s="46" t="s">
        <v>2063</v>
      </c>
      <c r="AA190" s="46" t="e">
        <f>INDEX(allsections[[S]:[Order]],MATCH(X190,allsections[SGUID],0),3)</f>
        <v>#N/A</v>
      </c>
      <c r="AB190" s="46" t="e">
        <f>INDEX(allsections[[S]:[Order]],MATCH(Y190,allsections[SGUID],0),3)</f>
        <v>#N/A</v>
      </c>
      <c r="AC190" t="s">
        <v>2064</v>
      </c>
    </row>
    <row r="191" spans="1:29" x14ac:dyDescent="0.25">
      <c r="A191" t="s">
        <v>2065</v>
      </c>
      <c r="B191" s="57" t="s">
        <v>1375</v>
      </c>
      <c r="C191" t="s">
        <v>1375</v>
      </c>
      <c r="D191">
        <v>402</v>
      </c>
      <c r="Z191" s="46" t="s">
        <v>2066</v>
      </c>
      <c r="AA191" s="46" t="e">
        <f>INDEX(allsections[[S]:[Order]],MATCH(X191,allsections[SGUID],0),3)</f>
        <v>#N/A</v>
      </c>
      <c r="AB191" s="46" t="e">
        <f>INDEX(allsections[[S]:[Order]],MATCH(Y191,allsections[SGUID],0),3)</f>
        <v>#N/A</v>
      </c>
      <c r="AC191" t="s">
        <v>2067</v>
      </c>
    </row>
    <row r="192" spans="1:29" x14ac:dyDescent="0.25">
      <c r="A192" t="s">
        <v>2068</v>
      </c>
      <c r="B192" s="57" t="s">
        <v>1375</v>
      </c>
      <c r="C192" t="s">
        <v>1375</v>
      </c>
      <c r="D192">
        <v>601</v>
      </c>
      <c r="Z192" s="46" t="s">
        <v>2069</v>
      </c>
      <c r="AA192" s="46" t="e">
        <f>INDEX(allsections[[S]:[Order]],MATCH(X192,allsections[SGUID],0),3)</f>
        <v>#N/A</v>
      </c>
      <c r="AB192" s="46" t="e">
        <f>INDEX(allsections[[S]:[Order]],MATCH(Y192,allsections[SGUID],0),3)</f>
        <v>#N/A</v>
      </c>
      <c r="AC192" t="s">
        <v>2070</v>
      </c>
    </row>
    <row r="193" spans="1:29" x14ac:dyDescent="0.25">
      <c r="A193" t="s">
        <v>2071</v>
      </c>
      <c r="B193" s="57" t="s">
        <v>1375</v>
      </c>
      <c r="C193" t="s">
        <v>1375</v>
      </c>
      <c r="D193">
        <v>602</v>
      </c>
      <c r="Z193" s="46" t="s">
        <v>2072</v>
      </c>
      <c r="AA193" s="46" t="e">
        <f>INDEX(allsections[[S]:[Order]],MATCH(X193,allsections[SGUID],0),3)</f>
        <v>#N/A</v>
      </c>
      <c r="AB193" s="46" t="e">
        <f>INDEX(allsections[[S]:[Order]],MATCH(Y193,allsections[SGUID],0),3)</f>
        <v>#N/A</v>
      </c>
      <c r="AC193" t="s">
        <v>2073</v>
      </c>
    </row>
    <row r="194" spans="1:29" x14ac:dyDescent="0.25">
      <c r="A194" t="s">
        <v>2074</v>
      </c>
      <c r="B194" s="57" t="s">
        <v>1375</v>
      </c>
      <c r="C194" t="s">
        <v>1375</v>
      </c>
      <c r="D194">
        <v>405</v>
      </c>
      <c r="Z194" s="46" t="s">
        <v>2075</v>
      </c>
      <c r="AA194" s="46" t="e">
        <f>INDEX(allsections[[S]:[Order]],MATCH(X194,allsections[SGUID],0),3)</f>
        <v>#N/A</v>
      </c>
      <c r="AB194" s="46" t="e">
        <f>INDEX(allsections[[S]:[Order]],MATCH(Y194,allsections[SGUID],0),3)</f>
        <v>#N/A</v>
      </c>
      <c r="AC194" t="s">
        <v>2076</v>
      </c>
    </row>
    <row r="195" spans="1:29" x14ac:dyDescent="0.25">
      <c r="A195" t="s">
        <v>2077</v>
      </c>
      <c r="B195" s="57" t="s">
        <v>1375</v>
      </c>
      <c r="C195" t="s">
        <v>1375</v>
      </c>
      <c r="D195">
        <v>706</v>
      </c>
      <c r="Z195" s="46" t="s">
        <v>2078</v>
      </c>
      <c r="AA195" s="46" t="e">
        <f>INDEX(allsections[[S]:[Order]],MATCH(X195,allsections[SGUID],0),3)</f>
        <v>#N/A</v>
      </c>
      <c r="AB195" s="46" t="e">
        <f>INDEX(allsections[[S]:[Order]],MATCH(Y195,allsections[SGUID],0),3)</f>
        <v>#N/A</v>
      </c>
      <c r="AC195" t="s">
        <v>2079</v>
      </c>
    </row>
    <row r="196" spans="1:29" x14ac:dyDescent="0.25">
      <c r="A196" t="s">
        <v>2080</v>
      </c>
      <c r="B196" s="57" t="s">
        <v>1375</v>
      </c>
      <c r="C196" t="s">
        <v>1375</v>
      </c>
      <c r="D196">
        <v>2501</v>
      </c>
      <c r="Z196" s="46" t="s">
        <v>2081</v>
      </c>
      <c r="AA196" s="46" t="e">
        <f>INDEX(allsections[[S]:[Order]],MATCH(X196,allsections[SGUID],0),3)</f>
        <v>#N/A</v>
      </c>
      <c r="AB196" s="46" t="e">
        <f>INDEX(allsections[[S]:[Order]],MATCH(Y196,allsections[SGUID],0),3)</f>
        <v>#N/A</v>
      </c>
      <c r="AC196" t="s">
        <v>2082</v>
      </c>
    </row>
    <row r="197" spans="1:29" x14ac:dyDescent="0.25">
      <c r="A197" t="s">
        <v>2083</v>
      </c>
      <c r="B197" s="57" t="s">
        <v>1375</v>
      </c>
      <c r="C197" t="s">
        <v>1375</v>
      </c>
      <c r="D197">
        <v>25</v>
      </c>
      <c r="Z197" s="46" t="s">
        <v>2084</v>
      </c>
      <c r="AA197" s="46" t="e">
        <f>INDEX(allsections[[S]:[Order]],MATCH(X197,allsections[SGUID],0),3)</f>
        <v>#N/A</v>
      </c>
      <c r="AB197" s="46" t="e">
        <f>INDEX(allsections[[S]:[Order]],MATCH(Y197,allsections[SGUID],0),3)</f>
        <v>#N/A</v>
      </c>
      <c r="AC197" t="s">
        <v>2085</v>
      </c>
    </row>
    <row r="198" spans="1:29" x14ac:dyDescent="0.25">
      <c r="A198" t="s">
        <v>2086</v>
      </c>
      <c r="B198" s="57" t="s">
        <v>1375</v>
      </c>
      <c r="C198" t="s">
        <v>1375</v>
      </c>
      <c r="D198">
        <v>2402</v>
      </c>
      <c r="Z198" s="46" t="s">
        <v>2087</v>
      </c>
      <c r="AA198" s="46" t="e">
        <f>INDEX(allsections[[S]:[Order]],MATCH(X198,allsections[SGUID],0),3)</f>
        <v>#N/A</v>
      </c>
      <c r="AB198" s="46" t="e">
        <f>INDEX(allsections[[S]:[Order]],MATCH(Y198,allsections[SGUID],0),3)</f>
        <v>#N/A</v>
      </c>
      <c r="AC198" t="s">
        <v>2088</v>
      </c>
    </row>
    <row r="199" spans="1:29" x14ac:dyDescent="0.25">
      <c r="A199" t="s">
        <v>2089</v>
      </c>
      <c r="B199" s="57" t="s">
        <v>1375</v>
      </c>
      <c r="C199" t="s">
        <v>1375</v>
      </c>
      <c r="D199">
        <v>24</v>
      </c>
      <c r="Z199" s="46" t="s">
        <v>2090</v>
      </c>
      <c r="AA199" s="46" t="e">
        <f>INDEX(allsections[[S]:[Order]],MATCH(X199,allsections[SGUID],0),3)</f>
        <v>#N/A</v>
      </c>
      <c r="AB199" s="46" t="e">
        <f>INDEX(allsections[[S]:[Order]],MATCH(Y199,allsections[SGUID],0),3)</f>
        <v>#N/A</v>
      </c>
      <c r="AC199" t="s">
        <v>2091</v>
      </c>
    </row>
    <row r="200" spans="1:29" x14ac:dyDescent="0.25">
      <c r="A200" t="s">
        <v>2092</v>
      </c>
      <c r="B200" s="57" t="s">
        <v>1375</v>
      </c>
      <c r="C200" t="s">
        <v>1375</v>
      </c>
      <c r="D200">
        <v>2401</v>
      </c>
      <c r="Z200" s="46" t="s">
        <v>2093</v>
      </c>
      <c r="AA200" s="46" t="e">
        <f>INDEX(allsections[[S]:[Order]],MATCH(X200,allsections[SGUID],0),3)</f>
        <v>#N/A</v>
      </c>
      <c r="AB200" s="46" t="e">
        <f>INDEX(allsections[[S]:[Order]],MATCH(Y200,allsections[SGUID],0),3)</f>
        <v>#N/A</v>
      </c>
      <c r="AC200" t="s">
        <v>2094</v>
      </c>
    </row>
    <row r="201" spans="1:29" x14ac:dyDescent="0.25">
      <c r="A201" t="s">
        <v>2095</v>
      </c>
      <c r="B201" s="57" t="s">
        <v>1375</v>
      </c>
      <c r="C201" t="s">
        <v>1375</v>
      </c>
      <c r="D201">
        <v>2502</v>
      </c>
      <c r="Z201" s="46" t="s">
        <v>2096</v>
      </c>
      <c r="AA201" s="46" t="e">
        <f>INDEX(allsections[[S]:[Order]],MATCH(X201,allsections[SGUID],0),3)</f>
        <v>#N/A</v>
      </c>
      <c r="AB201" s="46" t="e">
        <f>INDEX(allsections[[S]:[Order]],MATCH(Y201,allsections[SGUID],0),3)</f>
        <v>#N/A</v>
      </c>
      <c r="AC201" t="s">
        <v>2097</v>
      </c>
    </row>
    <row r="202" spans="1:29" x14ac:dyDescent="0.25">
      <c r="A202" t="s">
        <v>2098</v>
      </c>
      <c r="B202" s="57" t="s">
        <v>1375</v>
      </c>
      <c r="C202" t="s">
        <v>1375</v>
      </c>
      <c r="D202">
        <v>2601</v>
      </c>
      <c r="Z202" s="46" t="s">
        <v>2099</v>
      </c>
      <c r="AA202" s="46" t="e">
        <f>INDEX(allsections[[S]:[Order]],MATCH(X202,allsections[SGUID],0),3)</f>
        <v>#N/A</v>
      </c>
      <c r="AB202" s="46" t="e">
        <f>INDEX(allsections[[S]:[Order]],MATCH(Y202,allsections[SGUID],0),3)</f>
        <v>#N/A</v>
      </c>
      <c r="AC202" t="s">
        <v>2100</v>
      </c>
    </row>
    <row r="203" spans="1:29" x14ac:dyDescent="0.25">
      <c r="A203" t="s">
        <v>2101</v>
      </c>
      <c r="B203" s="57" t="s">
        <v>1375</v>
      </c>
      <c r="C203" t="s">
        <v>1375</v>
      </c>
      <c r="D203">
        <v>26</v>
      </c>
      <c r="Z203" s="46" t="s">
        <v>2102</v>
      </c>
      <c r="AA203" s="46" t="e">
        <f>INDEX(allsections[[S]:[Order]],MATCH(X203,allsections[SGUID],0),3)</f>
        <v>#N/A</v>
      </c>
      <c r="AB203" s="46" t="e">
        <f>INDEX(allsections[[S]:[Order]],MATCH(Y203,allsections[SGUID],0),3)</f>
        <v>#N/A</v>
      </c>
      <c r="AC203" t="s">
        <v>2103</v>
      </c>
    </row>
    <row r="204" spans="1:29" x14ac:dyDescent="0.25">
      <c r="A204" t="s">
        <v>2104</v>
      </c>
      <c r="B204" s="57" t="s">
        <v>1375</v>
      </c>
      <c r="C204" t="s">
        <v>1375</v>
      </c>
      <c r="D204">
        <v>2503</v>
      </c>
      <c r="Z204" s="46" t="s">
        <v>2105</v>
      </c>
      <c r="AA204" s="46" t="e">
        <f>INDEX(allsections[[S]:[Order]],MATCH(X204,allsections[SGUID],0),3)</f>
        <v>#N/A</v>
      </c>
      <c r="AB204" s="46" t="e">
        <f>INDEX(allsections[[S]:[Order]],MATCH(Y204,allsections[SGUID],0),3)</f>
        <v>#N/A</v>
      </c>
      <c r="AC204" t="s">
        <v>2106</v>
      </c>
    </row>
    <row r="205" spans="1:29" x14ac:dyDescent="0.25">
      <c r="A205" t="s">
        <v>2107</v>
      </c>
      <c r="B205" s="57" t="s">
        <v>1375</v>
      </c>
      <c r="C205" t="s">
        <v>1375</v>
      </c>
      <c r="D205">
        <v>2602</v>
      </c>
      <c r="Z205" s="46" t="s">
        <v>2108</v>
      </c>
      <c r="AA205" s="46" t="e">
        <f>INDEX(allsections[[S]:[Order]],MATCH(X205,allsections[SGUID],0),3)</f>
        <v>#N/A</v>
      </c>
      <c r="AB205" s="46" t="e">
        <f>INDEX(allsections[[S]:[Order]],MATCH(Y205,allsections[SGUID],0),3)</f>
        <v>#N/A</v>
      </c>
      <c r="AC205" t="s">
        <v>2109</v>
      </c>
    </row>
    <row r="206" spans="1:29" ht="90" x14ac:dyDescent="0.25">
      <c r="A206" t="s">
        <v>59</v>
      </c>
      <c r="B206" s="57" t="s">
        <v>2110</v>
      </c>
      <c r="C206" t="s">
        <v>1375</v>
      </c>
      <c r="D206">
        <v>3006</v>
      </c>
      <c r="Z206" s="46" t="s">
        <v>2111</v>
      </c>
      <c r="AA206" s="46" t="e">
        <f>INDEX(allsections[[S]:[Order]],MATCH(X206,allsections[SGUID],0),3)</f>
        <v>#N/A</v>
      </c>
      <c r="AB206" s="46" t="e">
        <f>INDEX(allsections[[S]:[Order]],MATCH(Y206,allsections[SGUID],0),3)</f>
        <v>#N/A</v>
      </c>
      <c r="AC206" t="s">
        <v>2112</v>
      </c>
    </row>
    <row r="207" spans="1:29" ht="45" x14ac:dyDescent="0.25">
      <c r="A207" t="s">
        <v>58</v>
      </c>
      <c r="B207" s="57" t="s">
        <v>2113</v>
      </c>
      <c r="C207" t="s">
        <v>1375</v>
      </c>
      <c r="D207">
        <v>30</v>
      </c>
      <c r="Z207" s="46" t="s">
        <v>2114</v>
      </c>
      <c r="AA207" s="46" t="e">
        <f>INDEX(allsections[[S]:[Order]],MATCH(X207,allsections[SGUID],0),3)</f>
        <v>#N/A</v>
      </c>
      <c r="AB207" s="46" t="e">
        <f>INDEX(allsections[[S]:[Order]],MATCH(Y207,allsections[SGUID],0),3)</f>
        <v>#N/A</v>
      </c>
      <c r="AC207" t="s">
        <v>2115</v>
      </c>
    </row>
    <row r="208" spans="1:29" ht="45" x14ac:dyDescent="0.25">
      <c r="A208" t="s">
        <v>79</v>
      </c>
      <c r="B208" s="57" t="s">
        <v>2116</v>
      </c>
      <c r="C208" t="s">
        <v>1375</v>
      </c>
      <c r="D208">
        <v>3207</v>
      </c>
      <c r="Z208" s="46" t="s">
        <v>2117</v>
      </c>
      <c r="AA208" s="46" t="e">
        <f>INDEX(allsections[[S]:[Order]],MATCH(X208,allsections[SGUID],0),3)</f>
        <v>#N/A</v>
      </c>
      <c r="AB208" s="46" t="e">
        <f>INDEX(allsections[[S]:[Order]],MATCH(Y208,allsections[SGUID],0),3)</f>
        <v>#N/A</v>
      </c>
      <c r="AC208" t="s">
        <v>2118</v>
      </c>
    </row>
    <row r="209" spans="1:29" ht="75" x14ac:dyDescent="0.25">
      <c r="A209" t="s">
        <v>49</v>
      </c>
      <c r="B209" s="57" t="s">
        <v>2119</v>
      </c>
      <c r="C209" t="s">
        <v>1375</v>
      </c>
      <c r="D209">
        <v>32</v>
      </c>
      <c r="Z209" s="46" t="s">
        <v>2120</v>
      </c>
      <c r="AA209" s="46" t="e">
        <f>INDEX(allsections[[S]:[Order]],MATCH(X209,allsections[SGUID],0),3)</f>
        <v>#N/A</v>
      </c>
      <c r="AB209" s="46" t="e">
        <f>INDEX(allsections[[S]:[Order]],MATCH(Y209,allsections[SGUID],0),3)</f>
        <v>#N/A</v>
      </c>
      <c r="AC209" t="s">
        <v>2121</v>
      </c>
    </row>
    <row r="210" spans="1:29" ht="45" x14ac:dyDescent="0.25">
      <c r="A210" t="s">
        <v>111</v>
      </c>
      <c r="B210" s="57" t="s">
        <v>2122</v>
      </c>
      <c r="C210" t="s">
        <v>1375</v>
      </c>
      <c r="D210">
        <v>2803</v>
      </c>
      <c r="Z210" s="46" t="s">
        <v>2123</v>
      </c>
      <c r="AA210" s="46" t="e">
        <f>INDEX(allsections[[S]:[Order]],MATCH(X210,allsections[SGUID],0),3)</f>
        <v>#N/A</v>
      </c>
      <c r="AB210" s="46" t="e">
        <f>INDEX(allsections[[S]:[Order]],MATCH(Y210,allsections[SGUID],0),3)</f>
        <v>#N/A</v>
      </c>
      <c r="AC210" t="s">
        <v>2124</v>
      </c>
    </row>
    <row r="211" spans="1:29" ht="90" x14ac:dyDescent="0.25">
      <c r="A211" t="s">
        <v>110</v>
      </c>
      <c r="B211" s="57" t="s">
        <v>2125</v>
      </c>
      <c r="C211" t="s">
        <v>1375</v>
      </c>
      <c r="D211">
        <v>28</v>
      </c>
      <c r="Z211" s="46" t="s">
        <v>2126</v>
      </c>
      <c r="AA211" s="46" t="e">
        <f>INDEX(allsections[[S]:[Order]],MATCH(X211,allsections[SGUID],0),3)</f>
        <v>#N/A</v>
      </c>
      <c r="AB211" s="46" t="e">
        <f>INDEX(allsections[[S]:[Order]],MATCH(Y211,allsections[SGUID],0),3)</f>
        <v>#N/A</v>
      </c>
      <c r="AC211" t="s">
        <v>2127</v>
      </c>
    </row>
    <row r="212" spans="1:29" ht="105" x14ac:dyDescent="0.25">
      <c r="A212" t="s">
        <v>118</v>
      </c>
      <c r="B212" s="57" t="s">
        <v>2128</v>
      </c>
      <c r="C212" t="s">
        <v>1375</v>
      </c>
      <c r="D212">
        <v>27</v>
      </c>
      <c r="Z212" s="46" t="s">
        <v>2129</v>
      </c>
      <c r="AA212" s="46" t="e">
        <f>INDEX(allsections[[S]:[Order]],MATCH(X212,allsections[SGUID],0),3)</f>
        <v>#N/A</v>
      </c>
      <c r="AB212" s="46" t="e">
        <f>INDEX(allsections[[S]:[Order]],MATCH(Y212,allsections[SGUID],0),3)</f>
        <v>#N/A</v>
      </c>
      <c r="AC212" t="s">
        <v>2130</v>
      </c>
    </row>
    <row r="213" spans="1:29" ht="75" x14ac:dyDescent="0.25">
      <c r="A213" t="s">
        <v>126</v>
      </c>
      <c r="B213" s="57" t="s">
        <v>2131</v>
      </c>
      <c r="C213" t="s">
        <v>1375</v>
      </c>
      <c r="D213">
        <v>31</v>
      </c>
      <c r="Z213" s="46" t="s">
        <v>2132</v>
      </c>
      <c r="AA213" s="46" t="e">
        <f>INDEX(allsections[[S]:[Order]],MATCH(X213,allsections[SGUID],0),3)</f>
        <v>#N/A</v>
      </c>
      <c r="AB213" s="46" t="e">
        <f>INDEX(allsections[[S]:[Order]],MATCH(Y213,allsections[SGUID],0),3)</f>
        <v>#N/A</v>
      </c>
      <c r="AC213" t="s">
        <v>2133</v>
      </c>
    </row>
    <row r="214" spans="1:29" ht="150" x14ac:dyDescent="0.25">
      <c r="A214" t="s">
        <v>139</v>
      </c>
      <c r="B214" s="57" t="s">
        <v>2134</v>
      </c>
      <c r="C214" t="s">
        <v>1375</v>
      </c>
      <c r="D214">
        <v>7</v>
      </c>
      <c r="Z214" s="46" t="s">
        <v>2135</v>
      </c>
      <c r="AA214" s="46" t="e">
        <f>INDEX(allsections[[S]:[Order]],MATCH(X214,allsections[SGUID],0),3)</f>
        <v>#N/A</v>
      </c>
      <c r="AB214" s="46" t="e">
        <f>INDEX(allsections[[S]:[Order]],MATCH(Y214,allsections[SGUID],0),3)</f>
        <v>#N/A</v>
      </c>
      <c r="AC214" t="s">
        <v>2136</v>
      </c>
    </row>
    <row r="215" spans="1:29" ht="45" x14ac:dyDescent="0.25">
      <c r="A215" t="s">
        <v>158</v>
      </c>
      <c r="B215" s="57" t="s">
        <v>2137</v>
      </c>
      <c r="C215" t="s">
        <v>1375</v>
      </c>
      <c r="D215">
        <v>8</v>
      </c>
      <c r="Z215" s="46" t="s">
        <v>2138</v>
      </c>
      <c r="AA215" s="46" t="e">
        <f>INDEX(allsections[[S]:[Order]],MATCH(X215,allsections[SGUID],0),3)</f>
        <v>#N/A</v>
      </c>
      <c r="AB215" s="46" t="e">
        <f>INDEX(allsections[[S]:[Order]],MATCH(Y215,allsections[SGUID],0),3)</f>
        <v>#N/A</v>
      </c>
      <c r="AC215" t="s">
        <v>2139</v>
      </c>
    </row>
    <row r="216" spans="1:29" ht="60" x14ac:dyDescent="0.25">
      <c r="A216" t="s">
        <v>171</v>
      </c>
      <c r="B216" s="57" t="s">
        <v>2140</v>
      </c>
      <c r="C216" t="s">
        <v>1375</v>
      </c>
      <c r="D216">
        <v>9</v>
      </c>
      <c r="Z216" s="46" t="s">
        <v>2141</v>
      </c>
      <c r="AA216" s="46" t="e">
        <f>INDEX(allsections[[S]:[Order]],MATCH(X216,allsections[SGUID],0),3)</f>
        <v>#N/A</v>
      </c>
      <c r="AB216" s="46" t="e">
        <f>INDEX(allsections[[S]:[Order]],MATCH(Y216,allsections[SGUID],0),3)</f>
        <v>#N/A</v>
      </c>
      <c r="AC216" t="s">
        <v>2142</v>
      </c>
    </row>
    <row r="217" spans="1:29" ht="45" x14ac:dyDescent="0.25">
      <c r="A217" t="s">
        <v>184</v>
      </c>
      <c r="B217" s="57" t="s">
        <v>2143</v>
      </c>
      <c r="C217" t="s">
        <v>1375</v>
      </c>
      <c r="D217">
        <v>10</v>
      </c>
      <c r="Z217" s="46" t="s">
        <v>2144</v>
      </c>
      <c r="AA217" s="46" t="e">
        <f>INDEX(allsections[[S]:[Order]],MATCH(X217,allsections[SGUID],0),3)</f>
        <v>#N/A</v>
      </c>
      <c r="AB217" s="46" t="e">
        <f>INDEX(allsections[[S]:[Order]],MATCH(Y217,allsections[SGUID],0),3)</f>
        <v>#N/A</v>
      </c>
      <c r="AC217" t="s">
        <v>2145</v>
      </c>
    </row>
    <row r="218" spans="1:29" ht="60" x14ac:dyDescent="0.25">
      <c r="A218" t="s">
        <v>191</v>
      </c>
      <c r="B218" s="57" t="s">
        <v>2146</v>
      </c>
      <c r="C218" t="s">
        <v>1375</v>
      </c>
      <c r="D218">
        <v>1</v>
      </c>
      <c r="Z218" s="46" t="s">
        <v>2147</v>
      </c>
      <c r="AA218" s="46" t="e">
        <f>INDEX(allsections[[S]:[Order]],MATCH(X218,allsections[SGUID],0),3)</f>
        <v>#N/A</v>
      </c>
      <c r="AB218" s="46" t="e">
        <f>INDEX(allsections[[S]:[Order]],MATCH(Y218,allsections[SGUID],0),3)</f>
        <v>#N/A</v>
      </c>
      <c r="AC218" t="s">
        <v>2148</v>
      </c>
    </row>
    <row r="219" spans="1:29" ht="60" x14ac:dyDescent="0.25">
      <c r="A219" t="s">
        <v>229</v>
      </c>
      <c r="B219" s="57" t="s">
        <v>2149</v>
      </c>
      <c r="C219" t="s">
        <v>1375</v>
      </c>
      <c r="D219">
        <v>2904</v>
      </c>
      <c r="Z219" s="46" t="s">
        <v>2150</v>
      </c>
      <c r="AA219" s="46" t="e">
        <f>INDEX(allsections[[S]:[Order]],MATCH(X219,allsections[SGUID],0),3)</f>
        <v>#N/A</v>
      </c>
      <c r="AB219" s="46" t="e">
        <f>INDEX(allsections[[S]:[Order]],MATCH(Y219,allsections[SGUID],0),3)</f>
        <v>#N/A</v>
      </c>
      <c r="AC219" t="s">
        <v>2151</v>
      </c>
    </row>
    <row r="220" spans="1:29" ht="14.45" customHeight="1" x14ac:dyDescent="0.25">
      <c r="A220" t="s">
        <v>228</v>
      </c>
      <c r="B220" s="57" t="s">
        <v>2152</v>
      </c>
      <c r="C220" t="s">
        <v>1375</v>
      </c>
      <c r="D220">
        <v>29</v>
      </c>
      <c r="Z220" s="46" t="s">
        <v>2153</v>
      </c>
      <c r="AA220" s="46" t="e">
        <f>INDEX(allsections[[S]:[Order]],MATCH(X220,allsections[SGUID],0),3)</f>
        <v>#N/A</v>
      </c>
      <c r="AB220" s="46" t="e">
        <f>INDEX(allsections[[S]:[Order]],MATCH(Y220,allsections[SGUID],0),3)</f>
        <v>#N/A</v>
      </c>
      <c r="AC220" t="s">
        <v>2154</v>
      </c>
    </row>
    <row r="221" spans="1:29" ht="60" x14ac:dyDescent="0.25">
      <c r="A221" t="s">
        <v>254</v>
      </c>
      <c r="B221" s="57" t="s">
        <v>2155</v>
      </c>
      <c r="C221" t="s">
        <v>1375</v>
      </c>
      <c r="D221">
        <v>2802</v>
      </c>
      <c r="Z221" s="46" t="s">
        <v>2156</v>
      </c>
      <c r="AA221" s="46" t="e">
        <f>INDEX(allsections[[S]:[Order]],MATCH(X221,allsections[SGUID],0),3)</f>
        <v>#N/A</v>
      </c>
      <c r="AB221" s="46" t="e">
        <f>INDEX(allsections[[S]:[Order]],MATCH(Y221,allsections[SGUID],0),3)</f>
        <v>#N/A</v>
      </c>
      <c r="AC221" t="s">
        <v>2157</v>
      </c>
    </row>
    <row r="222" spans="1:29" ht="60" x14ac:dyDescent="0.25">
      <c r="A222" t="s">
        <v>273</v>
      </c>
      <c r="B222" s="57" t="s">
        <v>2158</v>
      </c>
      <c r="C222" t="s">
        <v>1375</v>
      </c>
      <c r="D222">
        <v>2801</v>
      </c>
      <c r="Z222" s="46" t="s">
        <v>2159</v>
      </c>
      <c r="AA222" s="46" t="e">
        <f>INDEX(allsections[[S]:[Order]],MATCH(X222,allsections[SGUID],0),3)</f>
        <v>#N/A</v>
      </c>
      <c r="AB222" s="46" t="e">
        <f>INDEX(allsections[[S]:[Order]],MATCH(Y222,allsections[SGUID],0),3)</f>
        <v>#N/A</v>
      </c>
      <c r="AC222" t="s">
        <v>2160</v>
      </c>
    </row>
    <row r="223" spans="1:29" ht="120" x14ac:dyDescent="0.25">
      <c r="A223" t="s">
        <v>304</v>
      </c>
      <c r="B223" s="57" t="s">
        <v>2161</v>
      </c>
      <c r="C223" t="s">
        <v>1375</v>
      </c>
      <c r="D223">
        <v>4</v>
      </c>
      <c r="Z223" s="46" t="s">
        <v>2162</v>
      </c>
      <c r="AA223" s="46" t="e">
        <f>INDEX(allsections[[S]:[Order]],MATCH(X223,allsections[SGUID],0),3)</f>
        <v>#N/A</v>
      </c>
      <c r="AB223" s="46" t="e">
        <f>INDEX(allsections[[S]:[Order]],MATCH(Y223,allsections[SGUID],0),3)</f>
        <v>#N/A</v>
      </c>
      <c r="AC223" t="s">
        <v>2163</v>
      </c>
    </row>
    <row r="224" spans="1:29" ht="135" x14ac:dyDescent="0.25">
      <c r="A224" t="s">
        <v>312</v>
      </c>
      <c r="B224" s="57" t="s">
        <v>2164</v>
      </c>
      <c r="C224" t="s">
        <v>1375</v>
      </c>
      <c r="D224">
        <v>2202</v>
      </c>
      <c r="Z224" s="46" t="s">
        <v>2165</v>
      </c>
      <c r="AA224" s="46" t="e">
        <f>INDEX(allsections[[S]:[Order]],MATCH(X224,allsections[SGUID],0),3)</f>
        <v>#N/A</v>
      </c>
      <c r="AB224" s="46" t="e">
        <f>INDEX(allsections[[S]:[Order]],MATCH(Y224,allsections[SGUID],0),3)</f>
        <v>#N/A</v>
      </c>
      <c r="AC224" t="s">
        <v>2166</v>
      </c>
    </row>
    <row r="225" spans="1:29" ht="90" x14ac:dyDescent="0.25">
      <c r="A225" t="s">
        <v>311</v>
      </c>
      <c r="B225" s="57" t="s">
        <v>2167</v>
      </c>
      <c r="C225" t="s">
        <v>1375</v>
      </c>
      <c r="D225">
        <v>22</v>
      </c>
      <c r="Z225" s="46" t="s">
        <v>2168</v>
      </c>
      <c r="AA225" s="46" t="e">
        <f>INDEX(allsections[[S]:[Order]],MATCH(X225,allsections[SGUID],0),3)</f>
        <v>#N/A</v>
      </c>
      <c r="AB225" s="46" t="e">
        <f>INDEX(allsections[[S]:[Order]],MATCH(Y225,allsections[SGUID],0),3)</f>
        <v>#N/A</v>
      </c>
      <c r="AC225" t="s">
        <v>2169</v>
      </c>
    </row>
    <row r="226" spans="1:29" ht="90" x14ac:dyDescent="0.25">
      <c r="A226" t="s">
        <v>319</v>
      </c>
      <c r="B226" s="57" t="s">
        <v>2170</v>
      </c>
      <c r="C226" t="s">
        <v>1375</v>
      </c>
      <c r="D226">
        <v>2201</v>
      </c>
      <c r="Z226" s="46" t="s">
        <v>2171</v>
      </c>
      <c r="AA226" s="46" t="e">
        <f>INDEX(allsections[[S]:[Order]],MATCH(X226,allsections[SGUID],0),3)</f>
        <v>#N/A</v>
      </c>
      <c r="AB226" s="46" t="e">
        <f>INDEX(allsections[[S]:[Order]],MATCH(Y226,allsections[SGUID],0),3)</f>
        <v>#N/A</v>
      </c>
      <c r="AC226" t="s">
        <v>2172</v>
      </c>
    </row>
    <row r="227" spans="1:29" ht="105" x14ac:dyDescent="0.25">
      <c r="A227" t="s">
        <v>332</v>
      </c>
      <c r="B227" s="57" t="s">
        <v>2173</v>
      </c>
      <c r="C227" t="s">
        <v>1375</v>
      </c>
      <c r="D227">
        <v>24</v>
      </c>
      <c r="Z227" s="46" t="s">
        <v>2174</v>
      </c>
      <c r="AA227" s="46" t="e">
        <f>INDEX(allsections[[S]:[Order]],MATCH(X227,allsections[SGUID],0),3)</f>
        <v>#N/A</v>
      </c>
      <c r="AB227" s="46" t="e">
        <f>INDEX(allsections[[S]:[Order]],MATCH(Y227,allsections[SGUID],0),3)</f>
        <v>#N/A</v>
      </c>
      <c r="AC227" t="s">
        <v>2175</v>
      </c>
    </row>
    <row r="228" spans="1:29" ht="60" x14ac:dyDescent="0.25">
      <c r="A228" t="s">
        <v>351</v>
      </c>
      <c r="B228" s="57" t="s">
        <v>2176</v>
      </c>
      <c r="C228" t="s">
        <v>1375</v>
      </c>
      <c r="D228">
        <v>6</v>
      </c>
      <c r="Z228" s="46" t="s">
        <v>2177</v>
      </c>
      <c r="AA228" s="46" t="e">
        <f>INDEX(allsections[[S]:[Order]],MATCH(X228,allsections[SGUID],0),3)</f>
        <v>#N/A</v>
      </c>
      <c r="AB228" s="46" t="e">
        <f>INDEX(allsections[[S]:[Order]],MATCH(Y228,allsections[SGUID],0),3)</f>
        <v>#N/A</v>
      </c>
      <c r="AC228" t="s">
        <v>2178</v>
      </c>
    </row>
    <row r="229" spans="1:29" ht="180" x14ac:dyDescent="0.25">
      <c r="A229" t="s">
        <v>358</v>
      </c>
      <c r="B229" s="57" t="s">
        <v>2179</v>
      </c>
      <c r="C229" t="s">
        <v>1375</v>
      </c>
      <c r="D229">
        <v>2203</v>
      </c>
      <c r="Z229" s="46" t="s">
        <v>2180</v>
      </c>
      <c r="AA229" s="46" t="e">
        <f>INDEX(allsections[[S]:[Order]],MATCH(X229,allsections[SGUID],0),3)</f>
        <v>#N/A</v>
      </c>
      <c r="AB229" s="46" t="e">
        <f>INDEX(allsections[[S]:[Order]],MATCH(Y229,allsections[SGUID],0),3)</f>
        <v>#N/A</v>
      </c>
      <c r="AC229" t="s">
        <v>2181</v>
      </c>
    </row>
    <row r="230" spans="1:29" ht="60" x14ac:dyDescent="0.25">
      <c r="A230" t="s">
        <v>383</v>
      </c>
      <c r="B230" s="57" t="s">
        <v>2182</v>
      </c>
      <c r="C230" t="s">
        <v>1375</v>
      </c>
      <c r="D230">
        <v>18</v>
      </c>
      <c r="Z230" s="46" t="s">
        <v>2183</v>
      </c>
      <c r="AA230" s="46" t="e">
        <f>INDEX(allsections[[S]:[Order]],MATCH(X230,allsections[SGUID],0),3)</f>
        <v>#N/A</v>
      </c>
      <c r="AB230" s="46" t="e">
        <f>INDEX(allsections[[S]:[Order]],MATCH(Y230,allsections[SGUID],0),3)</f>
        <v>#N/A</v>
      </c>
      <c r="AC230" t="s">
        <v>2184</v>
      </c>
    </row>
    <row r="231" spans="1:29" ht="75" x14ac:dyDescent="0.25">
      <c r="A231" t="s">
        <v>50</v>
      </c>
      <c r="B231" s="57" t="s">
        <v>2185</v>
      </c>
      <c r="C231" t="s">
        <v>1375</v>
      </c>
      <c r="D231">
        <v>3210</v>
      </c>
      <c r="Z231" s="46" t="s">
        <v>2186</v>
      </c>
      <c r="AA231" s="46" t="e">
        <f>INDEX(allsections[[S]:[Order]],MATCH(X231,allsections[SGUID],0),3)</f>
        <v>#N/A</v>
      </c>
      <c r="AB231" s="46" t="e">
        <f>INDEX(allsections[[S]:[Order]],MATCH(Y231,allsections[SGUID],0),3)</f>
        <v>#N/A</v>
      </c>
      <c r="AC231" t="s">
        <v>2187</v>
      </c>
    </row>
    <row r="232" spans="1:29" ht="75" x14ac:dyDescent="0.25">
      <c r="A232" t="s">
        <v>396</v>
      </c>
      <c r="B232" s="57" t="s">
        <v>2188</v>
      </c>
      <c r="C232" t="s">
        <v>1375</v>
      </c>
      <c r="D232">
        <v>2903</v>
      </c>
      <c r="Z232" s="46" t="s">
        <v>2189</v>
      </c>
      <c r="AA232" s="46" t="e">
        <f>INDEX(allsections[[S]:[Order]],MATCH(X232,allsections[SGUID],0),3)</f>
        <v>#N/A</v>
      </c>
      <c r="AB232" s="46" t="e">
        <f>INDEX(allsections[[S]:[Order]],MATCH(Y232,allsections[SGUID],0),3)</f>
        <v>#N/A</v>
      </c>
      <c r="AC232" t="s">
        <v>2190</v>
      </c>
    </row>
    <row r="233" spans="1:29" ht="90" x14ac:dyDescent="0.25">
      <c r="A233" t="s">
        <v>409</v>
      </c>
      <c r="B233" s="57" t="s">
        <v>2191</v>
      </c>
      <c r="C233" t="s">
        <v>1375</v>
      </c>
      <c r="D233">
        <v>26</v>
      </c>
      <c r="Z233" s="46" t="s">
        <v>2192</v>
      </c>
      <c r="AA233" s="46" t="e">
        <f>INDEX(allsections[[S]:[Order]],MATCH(X233,allsections[SGUID],0),3)</f>
        <v>#N/A</v>
      </c>
      <c r="AB233" s="46" t="e">
        <f>INDEX(allsections[[S]:[Order]],MATCH(Y233,allsections[SGUID],0),3)</f>
        <v>#N/A</v>
      </c>
      <c r="AC233" t="s">
        <v>2193</v>
      </c>
    </row>
    <row r="234" spans="1:29" ht="45" x14ac:dyDescent="0.25">
      <c r="A234" t="s">
        <v>434</v>
      </c>
      <c r="B234" s="57" t="s">
        <v>2194</v>
      </c>
      <c r="C234" t="s">
        <v>1375</v>
      </c>
      <c r="D234">
        <v>25</v>
      </c>
      <c r="Z234" s="46" t="s">
        <v>2195</v>
      </c>
      <c r="AA234" s="46" t="e">
        <f>INDEX(allsections[[S]:[Order]],MATCH(X234,allsections[SGUID],0),3)</f>
        <v>#N/A</v>
      </c>
      <c r="AB234" s="46" t="e">
        <f>INDEX(allsections[[S]:[Order]],MATCH(Y234,allsections[SGUID],0),3)</f>
        <v>#N/A</v>
      </c>
      <c r="AC234" t="s">
        <v>2196</v>
      </c>
    </row>
    <row r="235" spans="1:29" ht="60" x14ac:dyDescent="0.25">
      <c r="A235" t="s">
        <v>441</v>
      </c>
      <c r="B235" s="57" t="s">
        <v>2197</v>
      </c>
      <c r="C235" t="s">
        <v>1375</v>
      </c>
      <c r="D235">
        <v>2901</v>
      </c>
      <c r="Z235" s="46" t="s">
        <v>2198</v>
      </c>
      <c r="AA235" s="46" t="e">
        <f>INDEX(allsections[[S]:[Order]],MATCH(X235,allsections[SGUID],0),3)</f>
        <v>#N/A</v>
      </c>
      <c r="AB235" s="46" t="e">
        <f>INDEX(allsections[[S]:[Order]],MATCH(Y235,allsections[SGUID],0),3)</f>
        <v>#N/A</v>
      </c>
      <c r="AC235" t="s">
        <v>2199</v>
      </c>
    </row>
    <row r="236" spans="1:29" ht="30" x14ac:dyDescent="0.25">
      <c r="A236" t="s">
        <v>476</v>
      </c>
      <c r="B236" s="57" t="s">
        <v>2200</v>
      </c>
      <c r="C236" t="s">
        <v>1375</v>
      </c>
      <c r="D236">
        <v>2902</v>
      </c>
      <c r="Z236" s="46" t="s">
        <v>2201</v>
      </c>
      <c r="AA236" s="46" t="e">
        <f>INDEX(allsections[[S]:[Order]],MATCH(X236,allsections[SGUID],0),3)</f>
        <v>#N/A</v>
      </c>
      <c r="AB236" s="46" t="e">
        <f>INDEX(allsections[[S]:[Order]],MATCH(Y236,allsections[SGUID],0),3)</f>
        <v>#N/A</v>
      </c>
      <c r="AC236" t="s">
        <v>2202</v>
      </c>
    </row>
    <row r="237" spans="1:29" ht="60" x14ac:dyDescent="0.25">
      <c r="A237" t="s">
        <v>489</v>
      </c>
      <c r="B237" s="57" t="s">
        <v>2203</v>
      </c>
      <c r="C237" t="s">
        <v>1375</v>
      </c>
      <c r="D237">
        <v>3202</v>
      </c>
      <c r="Z237" s="46" t="s">
        <v>2204</v>
      </c>
      <c r="AA237" s="46" t="e">
        <f>INDEX(allsections[[S]:[Order]],MATCH(X237,allsections[SGUID],0),3)</f>
        <v>#N/A</v>
      </c>
      <c r="AB237" s="46" t="e">
        <f>INDEX(allsections[[S]:[Order]],MATCH(Y237,allsections[SGUID],0),3)</f>
        <v>#N/A</v>
      </c>
      <c r="AC237" t="s">
        <v>2205</v>
      </c>
    </row>
    <row r="238" spans="1:29" ht="105" x14ac:dyDescent="0.25">
      <c r="A238" t="s">
        <v>496</v>
      </c>
      <c r="B238" s="57" t="s">
        <v>2206</v>
      </c>
      <c r="C238" t="s">
        <v>1375</v>
      </c>
      <c r="D238">
        <v>3201</v>
      </c>
      <c r="Z238" s="46" t="s">
        <v>2207</v>
      </c>
      <c r="AA238" s="46" t="e">
        <f>INDEX(allsections[[S]:[Order]],MATCH(X238,allsections[SGUID],0),3)</f>
        <v>#N/A</v>
      </c>
      <c r="AB238" s="46" t="e">
        <f>INDEX(allsections[[S]:[Order]],MATCH(Y238,allsections[SGUID],0),3)</f>
        <v>#N/A</v>
      </c>
      <c r="AC238" t="s">
        <v>2208</v>
      </c>
    </row>
    <row r="239" spans="1:29" ht="195" x14ac:dyDescent="0.25">
      <c r="A239" t="s">
        <v>503</v>
      </c>
      <c r="B239" s="57" t="s">
        <v>2209</v>
      </c>
      <c r="C239" t="s">
        <v>1375</v>
      </c>
      <c r="D239">
        <v>3203</v>
      </c>
      <c r="Z239" s="46" t="s">
        <v>2210</v>
      </c>
      <c r="AA239" s="46" t="e">
        <f>INDEX(allsections[[S]:[Order]],MATCH(X239,allsections[SGUID],0),3)</f>
        <v>#N/A</v>
      </c>
      <c r="AB239" s="46" t="e">
        <f>INDEX(allsections[[S]:[Order]],MATCH(Y239,allsections[SGUID],0),3)</f>
        <v>#N/A</v>
      </c>
      <c r="AC239" t="s">
        <v>2211</v>
      </c>
    </row>
    <row r="240" spans="1:29" ht="60" x14ac:dyDescent="0.25">
      <c r="A240" t="s">
        <v>534</v>
      </c>
      <c r="B240" s="57" t="s">
        <v>2212</v>
      </c>
      <c r="C240" t="s">
        <v>1375</v>
      </c>
      <c r="D240">
        <v>17</v>
      </c>
      <c r="Z240" s="46" t="s">
        <v>2213</v>
      </c>
      <c r="AA240" s="46" t="e">
        <f>INDEX(allsections[[S]:[Order]],MATCH(X240,allsections[SGUID],0),3)</f>
        <v>#N/A</v>
      </c>
      <c r="AB240" s="46" t="e">
        <f>INDEX(allsections[[S]:[Order]],MATCH(Y240,allsections[SGUID],0),3)</f>
        <v>#N/A</v>
      </c>
      <c r="AC240" t="s">
        <v>2214</v>
      </c>
    </row>
    <row r="241" spans="1:29" ht="180" x14ac:dyDescent="0.25">
      <c r="A241" t="s">
        <v>541</v>
      </c>
      <c r="B241" s="57" t="s">
        <v>2215</v>
      </c>
      <c r="C241" t="s">
        <v>1375</v>
      </c>
      <c r="D241">
        <v>3209</v>
      </c>
      <c r="Z241" s="46" t="s">
        <v>2216</v>
      </c>
      <c r="AA241" s="46" t="e">
        <f>INDEX(allsections[[S]:[Order]],MATCH(X241,allsections[SGUID],0),3)</f>
        <v>#N/A</v>
      </c>
      <c r="AB241" s="46" t="e">
        <f>INDEX(allsections[[S]:[Order]],MATCH(Y241,allsections[SGUID],0),3)</f>
        <v>#N/A</v>
      </c>
      <c r="AC241" t="s">
        <v>2217</v>
      </c>
    </row>
    <row r="242" spans="1:29" ht="60" x14ac:dyDescent="0.25">
      <c r="A242" t="s">
        <v>549</v>
      </c>
      <c r="B242" s="57" t="s">
        <v>2218</v>
      </c>
      <c r="C242" t="s">
        <v>1375</v>
      </c>
      <c r="D242">
        <v>3304</v>
      </c>
      <c r="Z242" s="46" t="s">
        <v>2219</v>
      </c>
      <c r="AA242" s="46" t="e">
        <f>INDEX(allsections[[S]:[Order]],MATCH(X242,allsections[SGUID],0),3)</f>
        <v>#N/A</v>
      </c>
      <c r="AB242" s="46" t="e">
        <f>INDEX(allsections[[S]:[Order]],MATCH(Y242,allsections[SGUID],0),3)</f>
        <v>#N/A</v>
      </c>
      <c r="AC242" t="s">
        <v>2220</v>
      </c>
    </row>
    <row r="243" spans="1:29" ht="60" x14ac:dyDescent="0.25">
      <c r="A243" t="s">
        <v>548</v>
      </c>
      <c r="B243" s="57" t="s">
        <v>2221</v>
      </c>
      <c r="C243" t="s">
        <v>1375</v>
      </c>
      <c r="D243">
        <v>33</v>
      </c>
      <c r="Z243" s="46" t="s">
        <v>2222</v>
      </c>
      <c r="AA243" s="46" t="e">
        <f>INDEX(allsections[[S]:[Order]],MATCH(X243,allsections[SGUID],0),3)</f>
        <v>#N/A</v>
      </c>
      <c r="AB243" s="46" t="e">
        <f>INDEX(allsections[[S]:[Order]],MATCH(Y243,allsections[SGUID],0),3)</f>
        <v>#N/A</v>
      </c>
      <c r="AC243" t="s">
        <v>2223</v>
      </c>
    </row>
    <row r="244" spans="1:29" ht="45" x14ac:dyDescent="0.25">
      <c r="A244" t="s">
        <v>556</v>
      </c>
      <c r="B244" s="57" t="s">
        <v>2224</v>
      </c>
      <c r="C244" t="s">
        <v>1375</v>
      </c>
      <c r="D244">
        <v>3204</v>
      </c>
      <c r="Z244" s="46" t="s">
        <v>2225</v>
      </c>
      <c r="AA244" s="46" t="e">
        <f>INDEX(allsections[[S]:[Order]],MATCH(X244,allsections[SGUID],0),3)</f>
        <v>#N/A</v>
      </c>
      <c r="AB244" s="46" t="e">
        <f>INDEX(allsections[[S]:[Order]],MATCH(Y244,allsections[SGUID],0),3)</f>
        <v>#N/A</v>
      </c>
      <c r="AC244" t="s">
        <v>2226</v>
      </c>
    </row>
    <row r="245" spans="1:29" ht="75" x14ac:dyDescent="0.25">
      <c r="A245" t="s">
        <v>563</v>
      </c>
      <c r="B245" s="57" t="s">
        <v>2227</v>
      </c>
      <c r="C245" t="s">
        <v>1375</v>
      </c>
      <c r="D245">
        <v>3208</v>
      </c>
      <c r="Z245" s="46" t="s">
        <v>2228</v>
      </c>
      <c r="AA245" s="46" t="e">
        <f>INDEX(allsections[[S]:[Order]],MATCH(X245,allsections[SGUID],0),3)</f>
        <v>#N/A</v>
      </c>
      <c r="AB245" s="46" t="e">
        <f>INDEX(allsections[[S]:[Order]],MATCH(Y245,allsections[SGUID],0),3)</f>
        <v>#N/A</v>
      </c>
      <c r="AC245" t="s">
        <v>2229</v>
      </c>
    </row>
    <row r="246" spans="1:29" ht="105" x14ac:dyDescent="0.25">
      <c r="A246" t="s">
        <v>582</v>
      </c>
      <c r="B246" s="57" t="s">
        <v>2230</v>
      </c>
      <c r="C246" t="s">
        <v>1375</v>
      </c>
      <c r="D246">
        <v>3206</v>
      </c>
      <c r="Z246" s="46" t="s">
        <v>2231</v>
      </c>
      <c r="AA246" s="46" t="e">
        <f>INDEX(allsections[[S]:[Order]],MATCH(X246,allsections[SGUID],0),3)</f>
        <v>#N/A</v>
      </c>
      <c r="AB246" s="46" t="e">
        <f>INDEX(allsections[[S]:[Order]],MATCH(Y246,allsections[SGUID],0),3)</f>
        <v>#N/A</v>
      </c>
      <c r="AC246" t="s">
        <v>2232</v>
      </c>
    </row>
    <row r="247" spans="1:29" ht="105" x14ac:dyDescent="0.25">
      <c r="A247" t="s">
        <v>607</v>
      </c>
      <c r="B247" s="57" t="s">
        <v>2233</v>
      </c>
      <c r="C247" t="s">
        <v>1375</v>
      </c>
      <c r="D247">
        <v>3205</v>
      </c>
      <c r="Z247" s="46" t="s">
        <v>2234</v>
      </c>
      <c r="AA247" s="46" t="e">
        <f>INDEX(allsections[[S]:[Order]],MATCH(X247,allsections[SGUID],0),3)</f>
        <v>#N/A</v>
      </c>
      <c r="AB247" s="46" t="e">
        <f>INDEX(allsections[[S]:[Order]],MATCH(Y247,allsections[SGUID],0),3)</f>
        <v>#N/A</v>
      </c>
      <c r="AC247" t="s">
        <v>2235</v>
      </c>
    </row>
    <row r="248" spans="1:29" ht="75" x14ac:dyDescent="0.25">
      <c r="A248" t="s">
        <v>656</v>
      </c>
      <c r="B248" s="57" t="s">
        <v>2236</v>
      </c>
      <c r="C248" t="s">
        <v>1375</v>
      </c>
      <c r="D248">
        <v>3211</v>
      </c>
      <c r="Z248" s="46" t="s">
        <v>2237</v>
      </c>
      <c r="AA248" s="46" t="e">
        <f>INDEX(allsections[[S]:[Order]],MATCH(X248,allsections[SGUID],0),3)</f>
        <v>#N/A</v>
      </c>
      <c r="AB248" s="46" t="e">
        <f>INDEX(allsections[[S]:[Order]],MATCH(Y248,allsections[SGUID],0),3)</f>
        <v>#N/A</v>
      </c>
      <c r="AC248" t="s">
        <v>2238</v>
      </c>
    </row>
    <row r="249" spans="1:29" ht="45" x14ac:dyDescent="0.25">
      <c r="A249" t="s">
        <v>669</v>
      </c>
      <c r="B249" s="57" t="s">
        <v>2239</v>
      </c>
      <c r="C249" t="s">
        <v>1375</v>
      </c>
      <c r="D249">
        <v>3005</v>
      </c>
      <c r="Z249" s="46" t="s">
        <v>2240</v>
      </c>
      <c r="AA249" s="46" t="e">
        <f>INDEX(allsections[[S]:[Order]],MATCH(X249,allsections[SGUID],0),3)</f>
        <v>#N/A</v>
      </c>
      <c r="AB249" s="46" t="e">
        <f>INDEX(allsections[[S]:[Order]],MATCH(Y249,allsections[SGUID],0),3)</f>
        <v>#N/A</v>
      </c>
      <c r="AC249" t="s">
        <v>2241</v>
      </c>
    </row>
    <row r="250" spans="1:29" ht="120" x14ac:dyDescent="0.25">
      <c r="A250" t="s">
        <v>676</v>
      </c>
      <c r="B250" s="57" t="s">
        <v>2242</v>
      </c>
      <c r="C250" t="s">
        <v>1375</v>
      </c>
      <c r="D250">
        <v>3001</v>
      </c>
      <c r="Z250" s="46" t="s">
        <v>2243</v>
      </c>
      <c r="AA250" s="46" t="e">
        <f>INDEX(allsections[[S]:[Order]],MATCH(X250,allsections[SGUID],0),3)</f>
        <v>#N/A</v>
      </c>
      <c r="AB250" s="46" t="e">
        <f>INDEX(allsections[[S]:[Order]],MATCH(Y250,allsections[SGUID],0),3)</f>
        <v>#N/A</v>
      </c>
      <c r="AC250" t="s">
        <v>2244</v>
      </c>
    </row>
    <row r="251" spans="1:29" ht="45" x14ac:dyDescent="0.25">
      <c r="A251" t="s">
        <v>683</v>
      </c>
      <c r="B251" s="57" t="s">
        <v>2245</v>
      </c>
      <c r="C251" t="s">
        <v>1375</v>
      </c>
      <c r="D251">
        <v>3002</v>
      </c>
      <c r="Z251" s="46" t="s">
        <v>2246</v>
      </c>
      <c r="AA251" s="46" t="e">
        <f>INDEX(allsections[[S]:[Order]],MATCH(X251,allsections[SGUID],0),3)</f>
        <v>#N/A</v>
      </c>
      <c r="AB251" s="46" t="e">
        <f>INDEX(allsections[[S]:[Order]],MATCH(Y251,allsections[SGUID],0),3)</f>
        <v>#N/A</v>
      </c>
      <c r="AC251" t="s">
        <v>2247</v>
      </c>
    </row>
    <row r="252" spans="1:29" ht="90" x14ac:dyDescent="0.25">
      <c r="A252" t="s">
        <v>726</v>
      </c>
      <c r="B252" s="57" t="s">
        <v>2248</v>
      </c>
      <c r="C252" t="s">
        <v>1375</v>
      </c>
      <c r="D252">
        <v>3003</v>
      </c>
      <c r="Z252" s="46" t="s">
        <v>2249</v>
      </c>
      <c r="AA252" s="46" t="e">
        <f>INDEX(allsections[[S]:[Order]],MATCH(X252,allsections[SGUID],0),3)</f>
        <v>#N/A</v>
      </c>
      <c r="AB252" s="46" t="e">
        <f>INDEX(allsections[[S]:[Order]],MATCH(Y252,allsections[SGUID],0),3)</f>
        <v>#N/A</v>
      </c>
      <c r="AC252" t="s">
        <v>2250</v>
      </c>
    </row>
    <row r="253" spans="1:29" ht="45" x14ac:dyDescent="0.25">
      <c r="A253" t="s">
        <v>745</v>
      </c>
      <c r="B253" s="57" t="s">
        <v>2251</v>
      </c>
      <c r="C253" t="s">
        <v>1375</v>
      </c>
      <c r="D253">
        <v>3004</v>
      </c>
      <c r="Z253" s="46" t="s">
        <v>2252</v>
      </c>
      <c r="AA253" s="46" t="e">
        <f>INDEX(allsections[[S]:[Order]],MATCH(X253,allsections[SGUID],0),3)</f>
        <v>#N/A</v>
      </c>
      <c r="AB253" s="46" t="e">
        <f>INDEX(allsections[[S]:[Order]],MATCH(Y253,allsections[SGUID],0),3)</f>
        <v>#N/A</v>
      </c>
      <c r="AC253" t="s">
        <v>2253</v>
      </c>
    </row>
    <row r="254" spans="1:29" ht="60" x14ac:dyDescent="0.25">
      <c r="A254" t="s">
        <v>788</v>
      </c>
      <c r="B254" s="57" t="s">
        <v>2254</v>
      </c>
      <c r="C254" t="s">
        <v>1375</v>
      </c>
      <c r="D254">
        <v>23</v>
      </c>
      <c r="Z254" s="46" t="s">
        <v>2255</v>
      </c>
      <c r="AA254" s="46" t="e">
        <f>INDEX(allsections[[S]:[Order]],MATCH(X254,allsections[SGUID],0),3)</f>
        <v>#N/A</v>
      </c>
      <c r="AB254" s="46" t="e">
        <f>INDEX(allsections[[S]:[Order]],MATCH(Y254,allsections[SGUID],0),3)</f>
        <v>#N/A</v>
      </c>
      <c r="AC254" t="s">
        <v>2256</v>
      </c>
    </row>
    <row r="255" spans="1:29" ht="45" x14ac:dyDescent="0.25">
      <c r="A255" t="s">
        <v>801</v>
      </c>
      <c r="B255" s="57" t="s">
        <v>2257</v>
      </c>
      <c r="C255" t="s">
        <v>1375</v>
      </c>
      <c r="D255">
        <v>21</v>
      </c>
      <c r="Z255" s="46" t="s">
        <v>2258</v>
      </c>
      <c r="AA255" s="46" t="e">
        <f>INDEX(allsections[[S]:[Order]],MATCH(X255,allsections[SGUID],0),3)</f>
        <v>#N/A</v>
      </c>
      <c r="AB255" s="46" t="e">
        <f>INDEX(allsections[[S]:[Order]],MATCH(Y255,allsections[SGUID],0),3)</f>
        <v>#N/A</v>
      </c>
      <c r="AC255" t="s">
        <v>2259</v>
      </c>
    </row>
    <row r="256" spans="1:29" ht="75" x14ac:dyDescent="0.25">
      <c r="A256" t="s">
        <v>809</v>
      </c>
      <c r="B256" s="57" t="s">
        <v>2260</v>
      </c>
      <c r="C256" t="s">
        <v>1375</v>
      </c>
      <c r="D256">
        <v>2004</v>
      </c>
      <c r="Z256" s="46" t="s">
        <v>2261</v>
      </c>
      <c r="AA256" s="46" t="e">
        <f>INDEX(allsections[[S]:[Order]],MATCH(X256,allsections[SGUID],0),3)</f>
        <v>#N/A</v>
      </c>
      <c r="AB256" s="46" t="e">
        <f>INDEX(allsections[[S]:[Order]],MATCH(Y256,allsections[SGUID],0),3)</f>
        <v>#N/A</v>
      </c>
      <c r="AC256" t="s">
        <v>2262</v>
      </c>
    </row>
    <row r="257" spans="1:29" ht="135" x14ac:dyDescent="0.25">
      <c r="A257" t="s">
        <v>808</v>
      </c>
      <c r="B257" s="57" t="s">
        <v>2263</v>
      </c>
      <c r="C257" t="s">
        <v>1375</v>
      </c>
      <c r="D257">
        <v>20</v>
      </c>
      <c r="Z257" s="46" t="s">
        <v>2264</v>
      </c>
      <c r="AA257" s="46" t="e">
        <f>INDEX(allsections[[S]:[Order]],MATCH(X257,allsections[SGUID],0),3)</f>
        <v>#N/A</v>
      </c>
      <c r="AB257" s="46" t="e">
        <f>INDEX(allsections[[S]:[Order]],MATCH(Y257,allsections[SGUID],0),3)</f>
        <v>#N/A</v>
      </c>
      <c r="AC257" t="s">
        <v>2265</v>
      </c>
    </row>
    <row r="258" spans="1:29" ht="90" x14ac:dyDescent="0.25">
      <c r="A258" t="s">
        <v>864</v>
      </c>
      <c r="B258" s="57" t="s">
        <v>2266</v>
      </c>
      <c r="C258" t="s">
        <v>1375</v>
      </c>
      <c r="D258">
        <v>2002</v>
      </c>
      <c r="Z258" s="46" t="s">
        <v>2267</v>
      </c>
      <c r="AA258" s="46" t="e">
        <f>INDEX(allsections[[S]:[Order]],MATCH(X258,allsections[SGUID],0),3)</f>
        <v>#N/A</v>
      </c>
      <c r="AB258" s="46" t="e">
        <f>INDEX(allsections[[S]:[Order]],MATCH(Y258,allsections[SGUID],0),3)</f>
        <v>#N/A</v>
      </c>
      <c r="AC258" t="s">
        <v>2268</v>
      </c>
    </row>
    <row r="259" spans="1:29" ht="90" x14ac:dyDescent="0.25">
      <c r="A259" t="s">
        <v>889</v>
      </c>
      <c r="B259" s="57" t="s">
        <v>2269</v>
      </c>
      <c r="C259" t="s">
        <v>1375</v>
      </c>
      <c r="D259">
        <v>2003</v>
      </c>
      <c r="Z259" s="46" t="s">
        <v>2270</v>
      </c>
      <c r="AA259" s="46" t="e">
        <f>INDEX(allsections[[S]:[Order]],MATCH(X259,allsections[SGUID],0),3)</f>
        <v>#N/A</v>
      </c>
      <c r="AB259" s="46" t="e">
        <f>INDEX(allsections[[S]:[Order]],MATCH(Y259,allsections[SGUID],0),3)</f>
        <v>#N/A</v>
      </c>
      <c r="AC259" t="s">
        <v>2271</v>
      </c>
    </row>
    <row r="260" spans="1:29" ht="105" x14ac:dyDescent="0.25">
      <c r="A260" t="s">
        <v>914</v>
      </c>
      <c r="B260" s="57" t="s">
        <v>2272</v>
      </c>
      <c r="C260" t="s">
        <v>1375</v>
      </c>
      <c r="D260">
        <v>3</v>
      </c>
      <c r="Z260" s="46" t="s">
        <v>2273</v>
      </c>
      <c r="AA260" s="46" t="e">
        <f>INDEX(allsections[[S]:[Order]],MATCH(X260,allsections[SGUID],0),3)</f>
        <v>#N/A</v>
      </c>
      <c r="AB260" s="46" t="e">
        <f>INDEX(allsections[[S]:[Order]],MATCH(Y260,allsections[SGUID],0),3)</f>
        <v>#N/A</v>
      </c>
      <c r="AC260" t="s">
        <v>2274</v>
      </c>
    </row>
    <row r="261" spans="1:29" ht="75" x14ac:dyDescent="0.25">
      <c r="A261" t="s">
        <v>921</v>
      </c>
      <c r="B261" s="57" t="s">
        <v>2275</v>
      </c>
      <c r="C261" t="s">
        <v>1375</v>
      </c>
      <c r="D261">
        <v>2001</v>
      </c>
      <c r="Z261" s="46" t="s">
        <v>2276</v>
      </c>
      <c r="AA261" s="46" t="e">
        <f>INDEX(allsections[[S]:[Order]],MATCH(X261,allsections[SGUID],0),3)</f>
        <v>#N/A</v>
      </c>
      <c r="AB261" s="46" t="e">
        <f>INDEX(allsections[[S]:[Order]],MATCH(Y261,allsections[SGUID],0),3)</f>
        <v>#N/A</v>
      </c>
      <c r="AC261" t="s">
        <v>2277</v>
      </c>
    </row>
    <row r="262" spans="1:29" ht="45" x14ac:dyDescent="0.25">
      <c r="A262" t="s">
        <v>928</v>
      </c>
      <c r="B262" s="57" t="s">
        <v>2278</v>
      </c>
      <c r="C262" t="s">
        <v>1375</v>
      </c>
      <c r="D262">
        <v>15</v>
      </c>
      <c r="Z262" s="46" t="s">
        <v>2279</v>
      </c>
      <c r="AA262" s="46" t="e">
        <f>INDEX(allsections[[S]:[Order]],MATCH(X262,allsections[SGUID],0),3)</f>
        <v>#N/A</v>
      </c>
      <c r="AB262" s="46" t="e">
        <f>INDEX(allsections[[S]:[Order]],MATCH(Y262,allsections[SGUID],0),3)</f>
        <v>#N/A</v>
      </c>
      <c r="AC262" t="s">
        <v>2280</v>
      </c>
    </row>
    <row r="263" spans="1:29" ht="105" x14ac:dyDescent="0.25">
      <c r="A263" t="s">
        <v>941</v>
      </c>
      <c r="B263" s="57" t="s">
        <v>2281</v>
      </c>
      <c r="C263" t="s">
        <v>1375</v>
      </c>
      <c r="D263">
        <v>14</v>
      </c>
      <c r="Z263" s="46" t="s">
        <v>2282</v>
      </c>
      <c r="AA263" s="46" t="e">
        <f>INDEX(allsections[[S]:[Order]],MATCH(X263,allsections[SGUID],0),3)</f>
        <v>#N/A</v>
      </c>
      <c r="AB263" s="46" t="e">
        <f>INDEX(allsections[[S]:[Order]],MATCH(Y263,allsections[SGUID],0),3)</f>
        <v>#N/A</v>
      </c>
      <c r="AC263" t="s">
        <v>2283</v>
      </c>
    </row>
    <row r="264" spans="1:29" ht="105" x14ac:dyDescent="0.25">
      <c r="A264" t="s">
        <v>948</v>
      </c>
      <c r="B264" s="57" t="s">
        <v>2284</v>
      </c>
      <c r="C264" t="s">
        <v>1375</v>
      </c>
      <c r="D264">
        <v>2</v>
      </c>
      <c r="Z264" s="46" t="s">
        <v>2285</v>
      </c>
      <c r="AA264" s="46" t="e">
        <f>INDEX(allsections[[S]:[Order]],MATCH(X264,allsections[SGUID],0),3)</f>
        <v>#N/A</v>
      </c>
      <c r="AB264" s="46" t="e">
        <f>INDEX(allsections[[S]:[Order]],MATCH(Y264,allsections[SGUID],0),3)</f>
        <v>#N/A</v>
      </c>
      <c r="AC264" t="s">
        <v>2286</v>
      </c>
    </row>
    <row r="265" spans="1:29" ht="75" x14ac:dyDescent="0.25">
      <c r="A265" t="s">
        <v>961</v>
      </c>
      <c r="B265" s="57" t="s">
        <v>2287</v>
      </c>
      <c r="C265" t="s">
        <v>1375</v>
      </c>
      <c r="D265">
        <v>13</v>
      </c>
      <c r="Z265" s="46" t="s">
        <v>2288</v>
      </c>
      <c r="AA265" s="46" t="e">
        <f>INDEX(allsections[[S]:[Order]],MATCH(X265,allsections[SGUID],0),3)</f>
        <v>#N/A</v>
      </c>
      <c r="AB265" s="46" t="e">
        <f>INDEX(allsections[[S]:[Order]],MATCH(Y265,allsections[SGUID],0),3)</f>
        <v>#N/A</v>
      </c>
      <c r="AC265" t="s">
        <v>2289</v>
      </c>
    </row>
    <row r="266" spans="1:29" ht="30" x14ac:dyDescent="0.25">
      <c r="A266" t="s">
        <v>968</v>
      </c>
      <c r="B266" s="57" t="s">
        <v>2290</v>
      </c>
      <c r="C266" t="s">
        <v>1375</v>
      </c>
      <c r="D266">
        <v>19</v>
      </c>
      <c r="Z266" s="46" t="s">
        <v>2291</v>
      </c>
      <c r="AA266" s="46" t="e">
        <f>INDEX(allsections[[S]:[Order]],MATCH(X266,allsections[SGUID],0),3)</f>
        <v>#N/A</v>
      </c>
      <c r="AB266" s="46" t="e">
        <f>INDEX(allsections[[S]:[Order]],MATCH(Y266,allsections[SGUID],0),3)</f>
        <v>#N/A</v>
      </c>
      <c r="AC266" t="s">
        <v>2292</v>
      </c>
    </row>
    <row r="267" spans="1:29" ht="150" x14ac:dyDescent="0.25">
      <c r="A267" t="s">
        <v>981</v>
      </c>
      <c r="B267" s="57" t="s">
        <v>2293</v>
      </c>
      <c r="C267" t="s">
        <v>1375</v>
      </c>
      <c r="D267">
        <v>3301</v>
      </c>
      <c r="Z267" s="46" t="s">
        <v>2294</v>
      </c>
      <c r="AA267" s="46" t="e">
        <f>INDEX(allsections[[S]:[Order]],MATCH(X267,allsections[SGUID],0),3)</f>
        <v>#N/A</v>
      </c>
      <c r="AB267" s="46" t="e">
        <f>INDEX(allsections[[S]:[Order]],MATCH(Y267,allsections[SGUID],0),3)</f>
        <v>#N/A</v>
      </c>
      <c r="AC267" t="s">
        <v>2295</v>
      </c>
    </row>
    <row r="268" spans="1:29" ht="45" x14ac:dyDescent="0.25">
      <c r="A268" t="s">
        <v>1000</v>
      </c>
      <c r="B268" s="57" t="s">
        <v>2296</v>
      </c>
      <c r="C268" t="s">
        <v>1375</v>
      </c>
      <c r="D268">
        <v>16</v>
      </c>
      <c r="Z268" s="46" t="s">
        <v>2297</v>
      </c>
      <c r="AA268" s="46" t="e">
        <f>INDEX(allsections[[S]:[Order]],MATCH(X268,allsections[SGUID],0),3)</f>
        <v>#N/A</v>
      </c>
      <c r="AB268" s="46" t="e">
        <f>INDEX(allsections[[S]:[Order]],MATCH(Y268,allsections[SGUID],0),3)</f>
        <v>#N/A</v>
      </c>
      <c r="AC268" t="s">
        <v>2298</v>
      </c>
    </row>
    <row r="269" spans="1:29" ht="60" x14ac:dyDescent="0.25">
      <c r="A269" t="s">
        <v>1091</v>
      </c>
      <c r="B269" s="57" t="s">
        <v>2299</v>
      </c>
      <c r="C269" t="s">
        <v>1375</v>
      </c>
      <c r="D269">
        <v>3305</v>
      </c>
      <c r="Z269" s="46" t="s">
        <v>2300</v>
      </c>
      <c r="AA269" s="46" t="e">
        <f>INDEX(allsections[[S]:[Order]],MATCH(X269,allsections[SGUID],0),3)</f>
        <v>#N/A</v>
      </c>
      <c r="AB269" s="46" t="e">
        <f>INDEX(allsections[[S]:[Order]],MATCH(Y269,allsections[SGUID],0),3)</f>
        <v>#N/A</v>
      </c>
      <c r="AC269" t="s">
        <v>2301</v>
      </c>
    </row>
    <row r="270" spans="1:29" ht="120" x14ac:dyDescent="0.25">
      <c r="A270" t="s">
        <v>1116</v>
      </c>
      <c r="B270" s="57" t="s">
        <v>2302</v>
      </c>
      <c r="C270" t="s">
        <v>1375</v>
      </c>
      <c r="D270">
        <v>5</v>
      </c>
      <c r="Z270" s="46" t="s">
        <v>2303</v>
      </c>
      <c r="AA270" s="46" t="e">
        <f>INDEX(allsections[[S]:[Order]],MATCH(X270,allsections[SGUID],0),3)</f>
        <v>#N/A</v>
      </c>
      <c r="AB270" s="46" t="e">
        <f>INDEX(allsections[[S]:[Order]],MATCH(Y270,allsections[SGUID],0),3)</f>
        <v>#N/A</v>
      </c>
      <c r="AC270" t="s">
        <v>2304</v>
      </c>
    </row>
    <row r="271" spans="1:29" ht="75" x14ac:dyDescent="0.25">
      <c r="A271" t="s">
        <v>1141</v>
      </c>
      <c r="B271" s="57" t="s">
        <v>2305</v>
      </c>
      <c r="C271" t="s">
        <v>1375</v>
      </c>
      <c r="D271">
        <v>3302</v>
      </c>
      <c r="Z271" s="46" t="s">
        <v>2306</v>
      </c>
      <c r="AA271" s="46" t="e">
        <f>INDEX(allsections[[S]:[Order]],MATCH(X271,allsections[SGUID],0),3)</f>
        <v>#N/A</v>
      </c>
      <c r="AB271" s="46" t="e">
        <f>INDEX(allsections[[S]:[Order]],MATCH(Y271,allsections[SGUID],0),3)</f>
        <v>#N/A</v>
      </c>
      <c r="AC271" t="s">
        <v>2307</v>
      </c>
    </row>
    <row r="272" spans="1:29" ht="60" x14ac:dyDescent="0.25">
      <c r="A272" t="s">
        <v>1172</v>
      </c>
      <c r="B272" s="57" t="s">
        <v>2308</v>
      </c>
      <c r="C272" t="s">
        <v>1375</v>
      </c>
      <c r="D272">
        <v>12</v>
      </c>
      <c r="Z272" s="46" t="s">
        <v>2309</v>
      </c>
      <c r="AA272" s="46" t="e">
        <f>INDEX(allsections[[S]:[Order]],MATCH(X272,allsections[SGUID],0),3)</f>
        <v>#N/A</v>
      </c>
      <c r="AB272" s="46" t="e">
        <f>INDEX(allsections[[S]:[Order]],MATCH(Y272,allsections[SGUID],0),3)</f>
        <v>#N/A</v>
      </c>
      <c r="AC272" t="s">
        <v>2310</v>
      </c>
    </row>
    <row r="273" spans="1:29" ht="105" x14ac:dyDescent="0.25">
      <c r="A273" t="s">
        <v>1209</v>
      </c>
      <c r="B273" s="57" t="s">
        <v>2311</v>
      </c>
      <c r="C273" t="s">
        <v>1375</v>
      </c>
      <c r="D273">
        <v>3303</v>
      </c>
      <c r="Z273" s="46" t="s">
        <v>2312</v>
      </c>
      <c r="AA273" s="46" t="e">
        <f>INDEX(allsections[[S]:[Order]],MATCH(X273,allsections[SGUID],0),3)</f>
        <v>#N/A</v>
      </c>
      <c r="AB273" s="46" t="e">
        <f>INDEX(allsections[[S]:[Order]],MATCH(Y273,allsections[SGUID],0),3)</f>
        <v>#N/A</v>
      </c>
      <c r="AC273" t="s">
        <v>2313</v>
      </c>
    </row>
    <row r="274" spans="1:29" ht="75" x14ac:dyDescent="0.25">
      <c r="A274" t="s">
        <v>1216</v>
      </c>
      <c r="B274" s="57" t="s">
        <v>2314</v>
      </c>
      <c r="C274" t="s">
        <v>1375</v>
      </c>
      <c r="D274">
        <v>3306</v>
      </c>
      <c r="Z274" s="46" t="s">
        <v>2315</v>
      </c>
      <c r="AA274" s="46" t="e">
        <f>INDEX(allsections[[S]:[Order]],MATCH(X274,allsections[SGUID],0),3)</f>
        <v>#N/A</v>
      </c>
      <c r="AB274" s="46" t="e">
        <f>INDEX(allsections[[S]:[Order]],MATCH(Y274,allsections[SGUID],0),3)</f>
        <v>#N/A</v>
      </c>
      <c r="AC274" t="s">
        <v>2316</v>
      </c>
    </row>
    <row r="275" spans="1:29" ht="90" x14ac:dyDescent="0.25">
      <c r="A275" t="s">
        <v>1229</v>
      </c>
      <c r="B275" s="57" t="s">
        <v>2317</v>
      </c>
      <c r="C275" t="s">
        <v>1375</v>
      </c>
      <c r="D275">
        <v>11</v>
      </c>
      <c r="Z275" s="46" t="s">
        <v>2318</v>
      </c>
      <c r="AA275" s="46" t="e">
        <f>INDEX(allsections[[S]:[Order]],MATCH(X275,allsections[SGUID],0),3)</f>
        <v>#N/A</v>
      </c>
      <c r="AB275" s="46" t="e">
        <f>INDEX(allsections[[S]:[Order]],MATCH(Y275,allsections[SGUID],0),3)</f>
        <v>#N/A</v>
      </c>
      <c r="AC275" t="s">
        <v>2319</v>
      </c>
    </row>
    <row r="276" spans="1:29" ht="75" x14ac:dyDescent="0.25">
      <c r="A276" t="s">
        <v>2320</v>
      </c>
      <c r="B276" s="57" t="s">
        <v>2321</v>
      </c>
      <c r="C276" t="s">
        <v>1375</v>
      </c>
      <c r="D276">
        <v>3307</v>
      </c>
      <c r="Z276" s="46" t="s">
        <v>2322</v>
      </c>
      <c r="AA276" s="46" t="e">
        <f>INDEX(allsections[[S]:[Order]],MATCH(X276,allsections[SGUID],0),3)</f>
        <v>#N/A</v>
      </c>
      <c r="AB276" s="46" t="e">
        <f>INDEX(allsections[[S]:[Order]],MATCH(Y276,allsections[SGUID],0),3)</f>
        <v>#N/A</v>
      </c>
      <c r="AC276" t="s">
        <v>2323</v>
      </c>
    </row>
    <row r="277" spans="1:29" ht="30" x14ac:dyDescent="0.25">
      <c r="A277" t="s">
        <v>2324</v>
      </c>
      <c r="B277" s="57" t="s">
        <v>2325</v>
      </c>
      <c r="C277" t="s">
        <v>1375</v>
      </c>
      <c r="D277">
        <v>1</v>
      </c>
      <c r="Z277" s="46" t="s">
        <v>2326</v>
      </c>
      <c r="AA277" s="46" t="e">
        <f>INDEX(allsections[[S]:[Order]],MATCH(X277,allsections[SGUID],0),3)</f>
        <v>#N/A</v>
      </c>
      <c r="AB277" s="46" t="e">
        <f>INDEX(allsections[[S]:[Order]],MATCH(Y277,allsections[SGUID],0),3)</f>
        <v>#N/A</v>
      </c>
      <c r="AC277" t="s">
        <v>2327</v>
      </c>
    </row>
    <row r="278" spans="1:29" x14ac:dyDescent="0.25">
      <c r="A278" t="s">
        <v>2328</v>
      </c>
      <c r="B278" s="57" t="s">
        <v>2329</v>
      </c>
      <c r="C278" t="s">
        <v>1375</v>
      </c>
      <c r="D278">
        <v>3</v>
      </c>
      <c r="Z278" s="46" t="s">
        <v>2330</v>
      </c>
      <c r="AA278" s="46" t="e">
        <f>INDEX(allsections[[S]:[Order]],MATCH(X278,allsections[SGUID],0),3)</f>
        <v>#N/A</v>
      </c>
      <c r="AB278" s="46" t="e">
        <f>INDEX(allsections[[S]:[Order]],MATCH(Y278,allsections[SGUID],0),3)</f>
        <v>#N/A</v>
      </c>
      <c r="AC278" t="s">
        <v>2331</v>
      </c>
    </row>
    <row r="279" spans="1:29" x14ac:dyDescent="0.25">
      <c r="A279" t="s">
        <v>2332</v>
      </c>
      <c r="B279" s="57" t="s">
        <v>2333</v>
      </c>
      <c r="C279" t="s">
        <v>1375</v>
      </c>
      <c r="D279">
        <v>2</v>
      </c>
      <c r="Z279" s="46" t="s">
        <v>2334</v>
      </c>
      <c r="AA279" s="46" t="e">
        <f>INDEX(allsections[[S]:[Order]],MATCH(X279,allsections[SGUID],0),3)</f>
        <v>#N/A</v>
      </c>
      <c r="AB279" s="46" t="e">
        <f>INDEX(allsections[[S]:[Order]],MATCH(Y279,allsections[SGUID],0),3)</f>
        <v>#N/A</v>
      </c>
      <c r="AC279" t="s">
        <v>2335</v>
      </c>
    </row>
    <row r="280" spans="1:29" ht="409.5" x14ac:dyDescent="0.25">
      <c r="A280" t="s">
        <v>2336</v>
      </c>
      <c r="B280" s="57" t="s">
        <v>2337</v>
      </c>
      <c r="C280" s="57" t="s">
        <v>2338</v>
      </c>
      <c r="D280">
        <v>1</v>
      </c>
      <c r="Z280" s="46" t="s">
        <v>2339</v>
      </c>
      <c r="AA280" s="46" t="e">
        <f>INDEX(allsections[[S]:[Order]],MATCH(X280,allsections[SGUID],0),3)</f>
        <v>#N/A</v>
      </c>
      <c r="AB280" s="46" t="e">
        <f>INDEX(allsections[[S]:[Order]],MATCH(Y280,allsections[SGUID],0),3)</f>
        <v>#N/A</v>
      </c>
      <c r="AC280" t="s">
        <v>2340</v>
      </c>
    </row>
    <row r="281" spans="1:29" ht="120" x14ac:dyDescent="0.25">
      <c r="A281" t="s">
        <v>2341</v>
      </c>
      <c r="B281" s="57" t="s">
        <v>2342</v>
      </c>
      <c r="C281" s="57" t="s">
        <v>1375</v>
      </c>
      <c r="D281">
        <v>21</v>
      </c>
      <c r="Z281" s="46" t="s">
        <v>2343</v>
      </c>
      <c r="AA281" s="46" t="e">
        <f>INDEX(allsections[[S]:[Order]],MATCH(X281,allsections[SGUID],0),3)</f>
        <v>#N/A</v>
      </c>
      <c r="AB281" s="46" t="e">
        <f>INDEX(allsections[[S]:[Order]],MATCH(Y281,allsections[SGUID],0),3)</f>
        <v>#N/A</v>
      </c>
      <c r="AC281" t="s">
        <v>2344</v>
      </c>
    </row>
    <row r="282" spans="1:29" ht="30" x14ac:dyDescent="0.25">
      <c r="A282" t="s">
        <v>2345</v>
      </c>
      <c r="B282" s="57" t="s">
        <v>2346</v>
      </c>
      <c r="C282" s="57" t="s">
        <v>1375</v>
      </c>
      <c r="D282">
        <v>1004</v>
      </c>
      <c r="Z282" s="46" t="s">
        <v>2347</v>
      </c>
      <c r="AA282" s="46" t="e">
        <f>INDEX(allsections[[S]:[Order]],MATCH(X282,allsections[SGUID],0),3)</f>
        <v>#N/A</v>
      </c>
      <c r="AB282" s="46" t="e">
        <f>INDEX(allsections[[S]:[Order]],MATCH(Y282,allsections[SGUID],0),3)</f>
        <v>#N/A</v>
      </c>
      <c r="AC282" t="s">
        <v>2348</v>
      </c>
    </row>
    <row r="283" spans="1:29" x14ac:dyDescent="0.25">
      <c r="A283" t="s">
        <v>2349</v>
      </c>
      <c r="B283" s="57" t="s">
        <v>2350</v>
      </c>
      <c r="C283" s="57" t="s">
        <v>1375</v>
      </c>
      <c r="D283">
        <v>1005</v>
      </c>
      <c r="Z283" s="46" t="s">
        <v>2351</v>
      </c>
      <c r="AA283" s="46" t="e">
        <f>INDEX(allsections[[S]:[Order]],MATCH(X283,allsections[SGUID],0),3)</f>
        <v>#N/A</v>
      </c>
      <c r="AB283" s="46" t="e">
        <f>INDEX(allsections[[S]:[Order]],MATCH(Y283,allsections[SGUID],0),3)</f>
        <v>#N/A</v>
      </c>
      <c r="AC283" t="s">
        <v>2352</v>
      </c>
    </row>
    <row r="284" spans="1:29" ht="30" x14ac:dyDescent="0.25">
      <c r="A284" t="s">
        <v>2353</v>
      </c>
      <c r="B284" s="57" t="s">
        <v>2354</v>
      </c>
      <c r="C284" s="57" t="s">
        <v>1375</v>
      </c>
      <c r="D284">
        <v>1003</v>
      </c>
      <c r="Z284" s="46" t="s">
        <v>2355</v>
      </c>
      <c r="AA284" s="46" t="e">
        <f>INDEX(allsections[[S]:[Order]],MATCH(X284,allsections[SGUID],0),3)</f>
        <v>#N/A</v>
      </c>
      <c r="AB284" s="46" t="e">
        <f>INDEX(allsections[[S]:[Order]],MATCH(Y284,allsections[SGUID],0),3)</f>
        <v>#N/A</v>
      </c>
      <c r="AC284" t="s">
        <v>2356</v>
      </c>
    </row>
    <row r="285" spans="1:29" ht="45" x14ac:dyDescent="0.25">
      <c r="A285" t="s">
        <v>2357</v>
      </c>
      <c r="B285" s="57" t="s">
        <v>2358</v>
      </c>
      <c r="C285" s="57" t="s">
        <v>1375</v>
      </c>
      <c r="D285">
        <v>1001</v>
      </c>
      <c r="Z285" s="46" t="s">
        <v>2359</v>
      </c>
      <c r="AA285" s="46" t="e">
        <f>INDEX(allsections[[S]:[Order]],MATCH(X285,allsections[SGUID],0),3)</f>
        <v>#N/A</v>
      </c>
      <c r="AB285" s="46" t="e">
        <f>INDEX(allsections[[S]:[Order]],MATCH(Y285,allsections[SGUID],0),3)</f>
        <v>#N/A</v>
      </c>
      <c r="AC285" t="s">
        <v>2360</v>
      </c>
    </row>
    <row r="286" spans="1:29" ht="165" x14ac:dyDescent="0.25">
      <c r="A286" t="s">
        <v>2361</v>
      </c>
      <c r="B286" s="57" t="s">
        <v>2362</v>
      </c>
      <c r="C286" s="57" t="s">
        <v>1375</v>
      </c>
      <c r="D286">
        <v>1001</v>
      </c>
      <c r="Z286" s="46" t="s">
        <v>2363</v>
      </c>
      <c r="AA286" s="46" t="e">
        <f>INDEX(allsections[[S]:[Order]],MATCH(X286,allsections[SGUID],0),3)</f>
        <v>#N/A</v>
      </c>
      <c r="AB286" s="46" t="e">
        <f>INDEX(allsections[[S]:[Order]],MATCH(Y286,allsections[SGUID],0),3)</f>
        <v>#N/A</v>
      </c>
      <c r="AC286" t="s">
        <v>2364</v>
      </c>
    </row>
    <row r="287" spans="1:29" ht="45" x14ac:dyDescent="0.25">
      <c r="A287" t="s">
        <v>2365</v>
      </c>
      <c r="B287" s="57" t="s">
        <v>2366</v>
      </c>
      <c r="C287" s="57" t="s">
        <v>1375</v>
      </c>
      <c r="D287">
        <v>10100</v>
      </c>
      <c r="Z287" s="46" t="s">
        <v>2367</v>
      </c>
      <c r="AA287" s="46" t="e">
        <f>INDEX(allsections[[S]:[Order]],MATCH(X287,allsections[SGUID],0),3)</f>
        <v>#N/A</v>
      </c>
      <c r="AB287" s="46" t="e">
        <f>INDEX(allsections[[S]:[Order]],MATCH(Y287,allsections[SGUID],0),3)</f>
        <v>#N/A</v>
      </c>
      <c r="AC287" t="s">
        <v>2368</v>
      </c>
    </row>
    <row r="288" spans="1:29" ht="75" x14ac:dyDescent="0.25">
      <c r="A288" t="s">
        <v>2369</v>
      </c>
      <c r="B288" s="57" t="s">
        <v>2370</v>
      </c>
      <c r="C288" s="57" t="s">
        <v>1375</v>
      </c>
      <c r="D288">
        <v>1</v>
      </c>
      <c r="Z288" s="46" t="s">
        <v>2371</v>
      </c>
      <c r="AA288" s="46" t="e">
        <f>INDEX(allsections[[S]:[Order]],MATCH(X288,allsections[SGUID],0),3)</f>
        <v>#N/A</v>
      </c>
      <c r="AB288" s="46" t="e">
        <f>INDEX(allsections[[S]:[Order]],MATCH(Y288,allsections[SGUID],0),3)</f>
        <v>#N/A</v>
      </c>
      <c r="AC288" t="s">
        <v>2372</v>
      </c>
    </row>
    <row r="289" spans="1:29" ht="285" x14ac:dyDescent="0.25">
      <c r="A289" t="s">
        <v>2373</v>
      </c>
      <c r="B289" s="57" t="s">
        <v>2374</v>
      </c>
      <c r="C289" s="57" t="s">
        <v>1375</v>
      </c>
      <c r="D289">
        <v>120304</v>
      </c>
      <c r="Z289" s="46" t="s">
        <v>2375</v>
      </c>
      <c r="AA289" s="46" t="e">
        <f>INDEX(allsections[[S]:[Order]],MATCH(X289,allsections[SGUID],0),3)</f>
        <v>#N/A</v>
      </c>
      <c r="AB289" s="46" t="e">
        <f>INDEX(allsections[[S]:[Order]],MATCH(Y289,allsections[SGUID],0),3)</f>
        <v>#N/A</v>
      </c>
      <c r="AC289" t="s">
        <v>2376</v>
      </c>
    </row>
    <row r="290" spans="1:29" ht="75" x14ac:dyDescent="0.25">
      <c r="A290" t="s">
        <v>2377</v>
      </c>
      <c r="B290" s="57" t="s">
        <v>2378</v>
      </c>
      <c r="C290" s="57" t="s">
        <v>1375</v>
      </c>
      <c r="D290">
        <v>12</v>
      </c>
      <c r="Z290" s="46" t="s">
        <v>2379</v>
      </c>
      <c r="AA290" s="46" t="e">
        <f>INDEX(allsections[[S]:[Order]],MATCH(X290,allsections[SGUID],0),3)</f>
        <v>#N/A</v>
      </c>
      <c r="AB290" s="46" t="e">
        <f>INDEX(allsections[[S]:[Order]],MATCH(Y290,allsections[SGUID],0),3)</f>
        <v>#N/A</v>
      </c>
      <c r="AC290" t="s">
        <v>2380</v>
      </c>
    </row>
    <row r="291" spans="1:29" ht="90" x14ac:dyDescent="0.25">
      <c r="A291" t="s">
        <v>2381</v>
      </c>
      <c r="B291" s="57" t="s">
        <v>2382</v>
      </c>
      <c r="C291" t="s">
        <v>1375</v>
      </c>
      <c r="D291">
        <v>120500</v>
      </c>
      <c r="Z291" s="46" t="s">
        <v>2383</v>
      </c>
      <c r="AA291" s="46" t="e">
        <f>INDEX(allsections[[S]:[Order]],MATCH(X291,allsections[SGUID],0),3)</f>
        <v>#N/A</v>
      </c>
      <c r="AB291" s="46" t="e">
        <f>INDEX(allsections[[S]:[Order]],MATCH(Y291,allsections[SGUID],0),3)</f>
        <v>#N/A</v>
      </c>
      <c r="AC291" t="s">
        <v>2384</v>
      </c>
    </row>
    <row r="292" spans="1:29" ht="60" x14ac:dyDescent="0.25">
      <c r="A292" t="s">
        <v>2385</v>
      </c>
      <c r="B292" s="57" t="s">
        <v>2386</v>
      </c>
      <c r="C292" s="57" t="s">
        <v>1375</v>
      </c>
      <c r="D292">
        <v>120400</v>
      </c>
      <c r="Z292" s="46" t="s">
        <v>2387</v>
      </c>
      <c r="AA292" s="46" t="e">
        <f>INDEX(allsections[[S]:[Order]],MATCH(X292,allsections[SGUID],0),3)</f>
        <v>#N/A</v>
      </c>
      <c r="AB292" s="46" t="e">
        <f>INDEX(allsections[[S]:[Order]],MATCH(Y292,allsections[SGUID],0),3)</f>
        <v>#N/A</v>
      </c>
      <c r="AC292" t="s">
        <v>2388</v>
      </c>
    </row>
    <row r="293" spans="1:29" ht="150" x14ac:dyDescent="0.25">
      <c r="A293" t="s">
        <v>2389</v>
      </c>
      <c r="B293" s="57" t="s">
        <v>2390</v>
      </c>
      <c r="C293" s="57" t="s">
        <v>2391</v>
      </c>
      <c r="D293">
        <v>120303</v>
      </c>
      <c r="Z293" s="46" t="s">
        <v>2392</v>
      </c>
      <c r="AA293" s="46" t="e">
        <f>INDEX(allsections[[S]:[Order]],MATCH(X293,allsections[SGUID],0),3)</f>
        <v>#N/A</v>
      </c>
      <c r="AB293" s="46" t="e">
        <f>INDEX(allsections[[S]:[Order]],MATCH(Y293,allsections[SGUID],0),3)</f>
        <v>#N/A</v>
      </c>
      <c r="AC293" t="s">
        <v>2393</v>
      </c>
    </row>
    <row r="294" spans="1:29" ht="150" x14ac:dyDescent="0.25">
      <c r="A294" t="s">
        <v>2394</v>
      </c>
      <c r="B294" s="57" t="s">
        <v>2395</v>
      </c>
      <c r="C294" s="57" t="s">
        <v>1375</v>
      </c>
      <c r="D294">
        <v>120302</v>
      </c>
      <c r="Z294" s="46" t="s">
        <v>2396</v>
      </c>
      <c r="AA294" s="46" t="e">
        <f>INDEX(allsections[[S]:[Order]],MATCH(X294,allsections[SGUID],0),3)</f>
        <v>#N/A</v>
      </c>
      <c r="AB294" s="46" t="e">
        <f>INDEX(allsections[[S]:[Order]],MATCH(Y294,allsections[SGUID],0),3)</f>
        <v>#N/A</v>
      </c>
      <c r="AC294" t="s">
        <v>2397</v>
      </c>
    </row>
    <row r="295" spans="1:29" ht="135" x14ac:dyDescent="0.25">
      <c r="A295" t="s">
        <v>2398</v>
      </c>
      <c r="B295" s="57" t="s">
        <v>2399</v>
      </c>
      <c r="C295" s="57" t="s">
        <v>1375</v>
      </c>
      <c r="D295">
        <v>120301</v>
      </c>
      <c r="Z295" s="46" t="s">
        <v>2400</v>
      </c>
      <c r="AA295" s="46" t="e">
        <f>INDEX(allsections[[S]:[Order]],MATCH(X295,allsections[SGUID],0),3)</f>
        <v>#N/A</v>
      </c>
      <c r="AB295" s="46" t="e">
        <f>INDEX(allsections[[S]:[Order]],MATCH(Y295,allsections[SGUID],0),3)</f>
        <v>#N/A</v>
      </c>
      <c r="AC295" t="s">
        <v>2401</v>
      </c>
    </row>
    <row r="296" spans="1:29" ht="105" x14ac:dyDescent="0.25">
      <c r="A296" t="s">
        <v>2402</v>
      </c>
      <c r="B296" s="57" t="s">
        <v>2403</v>
      </c>
      <c r="C296" s="57" t="s">
        <v>1375</v>
      </c>
      <c r="D296">
        <v>120200</v>
      </c>
      <c r="Z296" s="46" t="s">
        <v>2404</v>
      </c>
      <c r="AA296" s="46" t="e">
        <f>INDEX(allsections[[S]:[Order]],MATCH(X296,allsections[SGUID],0),3)</f>
        <v>#N/A</v>
      </c>
      <c r="AB296" s="46" t="e">
        <f>INDEX(allsections[[S]:[Order]],MATCH(Y296,allsections[SGUID],0),3)</f>
        <v>#N/A</v>
      </c>
      <c r="AC296" t="s">
        <v>2405</v>
      </c>
    </row>
    <row r="297" spans="1:29" ht="105" x14ac:dyDescent="0.25">
      <c r="A297" t="s">
        <v>2406</v>
      </c>
      <c r="B297" s="57" t="s">
        <v>2407</v>
      </c>
      <c r="C297" s="57" t="s">
        <v>1375</v>
      </c>
      <c r="D297">
        <v>120100</v>
      </c>
      <c r="Z297" s="46" t="s">
        <v>2408</v>
      </c>
      <c r="AA297" s="46" t="e">
        <f>INDEX(allsections[[S]:[Order]],MATCH(X297,allsections[SGUID],0),3)</f>
        <v>#N/A</v>
      </c>
      <c r="AB297" s="46" t="e">
        <f>INDEX(allsections[[S]:[Order]],MATCH(Y297,allsections[SGUID],0),3)</f>
        <v>#N/A</v>
      </c>
      <c r="AC297" t="s">
        <v>2409</v>
      </c>
    </row>
    <row r="298" spans="1:29" ht="75" x14ac:dyDescent="0.25">
      <c r="A298" t="s">
        <v>2410</v>
      </c>
      <c r="B298" s="57" t="s">
        <v>2411</v>
      </c>
      <c r="C298" s="57" t="s">
        <v>1375</v>
      </c>
      <c r="D298">
        <v>110300</v>
      </c>
    </row>
    <row r="299" spans="1:29" ht="180" x14ac:dyDescent="0.25">
      <c r="A299" t="s">
        <v>2412</v>
      </c>
      <c r="B299" s="57" t="s">
        <v>2413</v>
      </c>
      <c r="C299" s="57" t="s">
        <v>2414</v>
      </c>
      <c r="D299">
        <v>11</v>
      </c>
    </row>
    <row r="300" spans="1:29" ht="75" x14ac:dyDescent="0.25">
      <c r="A300" t="s">
        <v>2415</v>
      </c>
      <c r="B300" s="57" t="s">
        <v>2416</v>
      </c>
      <c r="C300" s="57" t="s">
        <v>1375</v>
      </c>
      <c r="D300">
        <v>110200</v>
      </c>
    </row>
    <row r="301" spans="1:29" ht="60" x14ac:dyDescent="0.25">
      <c r="A301" t="s">
        <v>2417</v>
      </c>
      <c r="B301" s="57" t="s">
        <v>2418</v>
      </c>
      <c r="C301" s="57" t="s">
        <v>1375</v>
      </c>
      <c r="D301">
        <v>110100</v>
      </c>
    </row>
    <row r="302" spans="1:29" ht="30" x14ac:dyDescent="0.25">
      <c r="A302" t="s">
        <v>2419</v>
      </c>
      <c r="B302" s="57" t="s">
        <v>2420</v>
      </c>
      <c r="C302" s="57" t="s">
        <v>1375</v>
      </c>
      <c r="D302">
        <v>10</v>
      </c>
    </row>
    <row r="303" spans="1:29" ht="150" x14ac:dyDescent="0.25">
      <c r="A303" t="s">
        <v>2421</v>
      </c>
      <c r="B303" s="57" t="s">
        <v>2422</v>
      </c>
      <c r="C303" s="57" t="s">
        <v>1375</v>
      </c>
      <c r="D303">
        <v>9</v>
      </c>
    </row>
    <row r="304" spans="1:29" ht="60" x14ac:dyDescent="0.25">
      <c r="A304" t="s">
        <v>2423</v>
      </c>
      <c r="B304" s="57" t="s">
        <v>2424</v>
      </c>
      <c r="C304" s="57" t="s">
        <v>1375</v>
      </c>
      <c r="D304">
        <v>8</v>
      </c>
    </row>
    <row r="305" spans="1:4" ht="60" x14ac:dyDescent="0.25">
      <c r="A305" t="s">
        <v>2425</v>
      </c>
      <c r="B305" s="57" t="s">
        <v>2426</v>
      </c>
      <c r="C305" s="57" t="s">
        <v>1375</v>
      </c>
      <c r="D305">
        <v>7</v>
      </c>
    </row>
    <row r="306" spans="1:4" ht="90" x14ac:dyDescent="0.25">
      <c r="A306" t="s">
        <v>2427</v>
      </c>
      <c r="B306" s="57" t="s">
        <v>2428</v>
      </c>
      <c r="C306" s="57" t="s">
        <v>1375</v>
      </c>
      <c r="D306">
        <v>6</v>
      </c>
    </row>
    <row r="307" spans="1:4" ht="165" x14ac:dyDescent="0.25">
      <c r="A307" t="s">
        <v>2429</v>
      </c>
      <c r="B307" s="57" t="s">
        <v>2430</v>
      </c>
      <c r="C307" s="57" t="s">
        <v>1375</v>
      </c>
      <c r="D307">
        <v>50300</v>
      </c>
    </row>
    <row r="308" spans="1:4" ht="45" x14ac:dyDescent="0.25">
      <c r="A308" t="s">
        <v>2431</v>
      </c>
      <c r="B308" s="57" t="s">
        <v>2432</v>
      </c>
      <c r="C308" s="57" t="s">
        <v>1375</v>
      </c>
      <c r="D308">
        <v>5</v>
      </c>
    </row>
    <row r="309" spans="1:4" ht="90" x14ac:dyDescent="0.25">
      <c r="A309" t="s">
        <v>2433</v>
      </c>
      <c r="B309" s="57" t="s">
        <v>2434</v>
      </c>
      <c r="C309" s="57" t="s">
        <v>1375</v>
      </c>
      <c r="D309">
        <v>50200</v>
      </c>
    </row>
    <row r="310" spans="1:4" ht="75" x14ac:dyDescent="0.25">
      <c r="A310" t="s">
        <v>2435</v>
      </c>
      <c r="B310" s="57" t="s">
        <v>2436</v>
      </c>
      <c r="C310" s="57" t="s">
        <v>1375</v>
      </c>
      <c r="D310">
        <v>50100</v>
      </c>
    </row>
    <row r="311" spans="1:4" ht="60" x14ac:dyDescent="0.25">
      <c r="A311" t="s">
        <v>2437</v>
      </c>
      <c r="B311" s="57" t="s">
        <v>2438</v>
      </c>
      <c r="C311" s="57" t="s">
        <v>1375</v>
      </c>
      <c r="D311">
        <v>4</v>
      </c>
    </row>
    <row r="312" spans="1:4" ht="45" x14ac:dyDescent="0.25">
      <c r="A312" t="s">
        <v>2439</v>
      </c>
      <c r="B312" s="57" t="s">
        <v>2440</v>
      </c>
      <c r="C312" s="57" t="s">
        <v>1375</v>
      </c>
      <c r="D312">
        <v>30200</v>
      </c>
    </row>
    <row r="313" spans="1:4" ht="60" x14ac:dyDescent="0.25">
      <c r="A313" t="s">
        <v>2441</v>
      </c>
      <c r="B313" s="57" t="s">
        <v>2442</v>
      </c>
      <c r="C313" s="57" t="s">
        <v>1375</v>
      </c>
      <c r="D313">
        <v>3</v>
      </c>
    </row>
    <row r="314" spans="1:4" ht="105" x14ac:dyDescent="0.25">
      <c r="A314" t="s">
        <v>2443</v>
      </c>
      <c r="B314" s="57" t="s">
        <v>2444</v>
      </c>
      <c r="C314" s="57" t="s">
        <v>1375</v>
      </c>
      <c r="D314">
        <v>30100</v>
      </c>
    </row>
    <row r="315" spans="1:4" ht="90" x14ac:dyDescent="0.25">
      <c r="A315" t="s">
        <v>2445</v>
      </c>
      <c r="B315" s="57" t="s">
        <v>2446</v>
      </c>
      <c r="C315" s="57" t="s">
        <v>1375</v>
      </c>
      <c r="D315">
        <v>20200</v>
      </c>
    </row>
    <row r="316" spans="1:4" ht="90" x14ac:dyDescent="0.25">
      <c r="A316" t="s">
        <v>2447</v>
      </c>
      <c r="B316" s="57" t="s">
        <v>2448</v>
      </c>
      <c r="C316" s="57" t="s">
        <v>1375</v>
      </c>
      <c r="D316">
        <v>2</v>
      </c>
    </row>
    <row r="317" spans="1:4" ht="45" x14ac:dyDescent="0.25">
      <c r="A317" t="s">
        <v>2449</v>
      </c>
      <c r="B317" s="57" t="s">
        <v>2450</v>
      </c>
      <c r="C317" s="57" t="s">
        <v>1375</v>
      </c>
      <c r="D317">
        <v>20100</v>
      </c>
    </row>
    <row r="318" spans="1:4" ht="90" x14ac:dyDescent="0.25">
      <c r="A318" t="s">
        <v>2451</v>
      </c>
      <c r="B318" s="57" t="s">
        <v>2452</v>
      </c>
      <c r="C318" s="57" t="s">
        <v>1375</v>
      </c>
      <c r="D318">
        <v>10202</v>
      </c>
    </row>
    <row r="319" spans="1:4" ht="120" x14ac:dyDescent="0.25">
      <c r="A319" t="s">
        <v>2453</v>
      </c>
      <c r="B319" s="57" t="s">
        <v>2454</v>
      </c>
      <c r="C319" s="57" t="s">
        <v>1375</v>
      </c>
      <c r="D319">
        <v>10201</v>
      </c>
    </row>
    <row r="320" spans="1:4" ht="60" x14ac:dyDescent="0.25">
      <c r="A320" t="s">
        <v>2455</v>
      </c>
      <c r="B320" s="57" t="s">
        <v>2456</v>
      </c>
      <c r="C320" s="57" t="s">
        <v>1375</v>
      </c>
      <c r="D320">
        <v>10200</v>
      </c>
    </row>
    <row r="321" spans="1:4" ht="150" x14ac:dyDescent="0.25">
      <c r="A321" t="s">
        <v>2457</v>
      </c>
      <c r="B321" s="57" t="s">
        <v>2458</v>
      </c>
      <c r="C321" s="57" t="s">
        <v>1375</v>
      </c>
      <c r="D321">
        <v>10102</v>
      </c>
    </row>
    <row r="322" spans="1:4" ht="135" x14ac:dyDescent="0.25">
      <c r="A322" t="s">
        <v>2459</v>
      </c>
      <c r="B322" s="57" t="s">
        <v>2460</v>
      </c>
      <c r="C322" s="57" t="s">
        <v>1375</v>
      </c>
      <c r="D322">
        <v>10101</v>
      </c>
    </row>
    <row r="323" spans="1:4" ht="30" x14ac:dyDescent="0.25">
      <c r="A323" t="s">
        <v>2461</v>
      </c>
      <c r="B323" s="57" t="s">
        <v>2462</v>
      </c>
      <c r="C323" s="57" t="s">
        <v>1375</v>
      </c>
      <c r="D323">
        <v>1002</v>
      </c>
    </row>
    <row r="324" spans="1:4" ht="60" x14ac:dyDescent="0.25">
      <c r="A324" t="s">
        <v>2463</v>
      </c>
      <c r="B324" s="57" t="s">
        <v>2464</v>
      </c>
      <c r="C324" s="57" t="s">
        <v>1375</v>
      </c>
      <c r="D324">
        <v>5</v>
      </c>
    </row>
    <row r="325" spans="1:4" ht="45" x14ac:dyDescent="0.25">
      <c r="A325" t="s">
        <v>2465</v>
      </c>
      <c r="B325" s="57" t="s">
        <v>2466</v>
      </c>
      <c r="C325" s="57" t="s">
        <v>1375</v>
      </c>
      <c r="D325">
        <v>4</v>
      </c>
    </row>
    <row r="326" spans="1:4" ht="45" x14ac:dyDescent="0.25">
      <c r="A326" t="s">
        <v>2467</v>
      </c>
      <c r="B326" s="57" t="s">
        <v>2468</v>
      </c>
      <c r="C326" s="57" t="s">
        <v>1375</v>
      </c>
      <c r="D326">
        <v>3</v>
      </c>
    </row>
    <row r="327" spans="1:4" ht="45" x14ac:dyDescent="0.25">
      <c r="A327" t="s">
        <v>2469</v>
      </c>
      <c r="B327" s="57" t="s">
        <v>2470</v>
      </c>
      <c r="C327" s="57" t="s">
        <v>1375</v>
      </c>
      <c r="D327">
        <v>2</v>
      </c>
    </row>
    <row r="328" spans="1:4" ht="45" x14ac:dyDescent="0.25">
      <c r="A328" t="s">
        <v>2471</v>
      </c>
      <c r="B328" s="57" t="s">
        <v>2472</v>
      </c>
      <c r="C328" s="57" t="s">
        <v>1375</v>
      </c>
      <c r="D328">
        <v>1</v>
      </c>
    </row>
    <row r="329" spans="1:4" ht="360" x14ac:dyDescent="0.25">
      <c r="A329" t="s">
        <v>2473</v>
      </c>
      <c r="B329" s="57" t="s">
        <v>2474</v>
      </c>
      <c r="C329" s="57" t="s">
        <v>2475</v>
      </c>
      <c r="D329">
        <v>5</v>
      </c>
    </row>
    <row r="330" spans="1:4" ht="409.5" x14ac:dyDescent="0.25">
      <c r="A330" t="s">
        <v>2476</v>
      </c>
      <c r="B330" s="57" t="s">
        <v>2477</v>
      </c>
      <c r="C330" s="57" t="s">
        <v>2478</v>
      </c>
      <c r="D330">
        <v>4</v>
      </c>
    </row>
    <row r="331" spans="1:4" ht="409.5" x14ac:dyDescent="0.25">
      <c r="A331" t="s">
        <v>2479</v>
      </c>
      <c r="B331" s="57" t="s">
        <v>2480</v>
      </c>
      <c r="C331" s="57" t="s">
        <v>2481</v>
      </c>
      <c r="D331">
        <v>3</v>
      </c>
    </row>
    <row r="332" spans="1:4" ht="409.5" x14ac:dyDescent="0.25">
      <c r="A332" t="s">
        <v>2482</v>
      </c>
      <c r="B332" s="57" t="s">
        <v>2483</v>
      </c>
      <c r="C332" s="57" t="s">
        <v>2484</v>
      </c>
      <c r="D332">
        <v>2</v>
      </c>
    </row>
    <row r="333" spans="1:4" ht="360" x14ac:dyDescent="0.25">
      <c r="A333" t="s">
        <v>2485</v>
      </c>
      <c r="B333" s="57" t="s">
        <v>2486</v>
      </c>
      <c r="C333" s="57" t="s">
        <v>2487</v>
      </c>
      <c r="D333">
        <v>1</v>
      </c>
    </row>
    <row r="334" spans="1:4" ht="30" x14ac:dyDescent="0.25">
      <c r="A334" t="s">
        <v>2488</v>
      </c>
      <c r="B334" s="57" t="s">
        <v>2489</v>
      </c>
      <c r="C334" s="57" t="s">
        <v>1375</v>
      </c>
      <c r="D334">
        <v>15</v>
      </c>
    </row>
    <row r="335" spans="1:4" ht="285" x14ac:dyDescent="0.25">
      <c r="A335" t="s">
        <v>2490</v>
      </c>
      <c r="B335" s="57" t="s">
        <v>2374</v>
      </c>
      <c r="C335" s="57" t="s">
        <v>1375</v>
      </c>
      <c r="D335">
        <v>120304</v>
      </c>
    </row>
    <row r="336" spans="1:4" ht="60" x14ac:dyDescent="0.25">
      <c r="A336" t="s">
        <v>2491</v>
      </c>
      <c r="B336" s="57" t="s">
        <v>2492</v>
      </c>
      <c r="C336" t="s">
        <v>1375</v>
      </c>
      <c r="D336">
        <v>28</v>
      </c>
    </row>
    <row r="337" spans="1:4" x14ac:dyDescent="0.25">
      <c r="A337" t="s">
        <v>2493</v>
      </c>
      <c r="B337" s="57" t="s">
        <v>2494</v>
      </c>
      <c r="C337" s="57" t="s">
        <v>1375</v>
      </c>
      <c r="D337">
        <v>15</v>
      </c>
    </row>
    <row r="338" spans="1:4" ht="60" x14ac:dyDescent="0.25">
      <c r="A338" t="s">
        <v>2495</v>
      </c>
      <c r="B338" s="57" t="s">
        <v>2496</v>
      </c>
      <c r="C338" s="57" t="s">
        <v>1375</v>
      </c>
      <c r="D338">
        <v>14</v>
      </c>
    </row>
    <row r="348" spans="1:4" x14ac:dyDescent="0.25">
      <c r="D348" s="45"/>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317"/>
  <sheetViews>
    <sheetView topLeftCell="A69" workbookViewId="0">
      <selection activeCell="A98" sqref="A98:A317"/>
    </sheetView>
  </sheetViews>
  <sheetFormatPr defaultRowHeight="15" x14ac:dyDescent="0.25"/>
  <cols>
    <col min="1" max="1" width="27.140625" bestFit="1" customWidth="1"/>
    <col min="2" max="2" width="9.85546875" customWidth="1"/>
    <col min="3" max="3" width="50.140625" bestFit="1" customWidth="1"/>
  </cols>
  <sheetData>
    <row r="1" spans="1:4" x14ac:dyDescent="0.25">
      <c r="A1" t="s">
        <v>2497</v>
      </c>
      <c r="B1" t="s">
        <v>2498</v>
      </c>
      <c r="C1" t="s">
        <v>2499</v>
      </c>
      <c r="D1" t="s">
        <v>2500</v>
      </c>
    </row>
    <row r="2" spans="1:4" x14ac:dyDescent="0.25">
      <c r="A2" t="s">
        <v>1258</v>
      </c>
      <c r="B2" t="s">
        <v>2501</v>
      </c>
      <c r="C2" t="str">
        <f>S2PQ_relational[[#This Row],[PIGUID]]&amp;S2PQ_relational[[#This Row],[PQGUID]]</f>
        <v>40PyDY0CYG5h5MVPvzMflH6MM7FzD3ajmIZ3fMUIQBQL</v>
      </c>
      <c r="D2" t="str">
        <f>IF(INDEX(S2PQ[[S2PQGUID]:[Antwoord]],MATCH(S2PQ_relational[[#This Row],[PQGUID]],S2PQ[S2PQGUID],0),5)="nee",S2PQ_relational[[#This Row],[PIGUID]]&amp;"NO","-")</f>
        <v>-</v>
      </c>
    </row>
    <row r="3" spans="1:4" x14ac:dyDescent="0.25">
      <c r="A3" t="s">
        <v>1259</v>
      </c>
      <c r="B3" t="s">
        <v>2501</v>
      </c>
      <c r="C3" t="str">
        <f>S2PQ_relational[[#This Row],[PIGUID]]&amp;S2PQ_relational[[#This Row],[PQGUID]]</f>
        <v>4bbZsKdejLZg2UJLgvoz16MM7FzD3ajmIZ3fMUIQBQL</v>
      </c>
      <c r="D3" t="str">
        <f>IF(INDEX(S2PQ[[S2PQGUID]:[Antwoord]],MATCH(S2PQ_relational[[#This Row],[PQGUID]],S2PQ[S2PQGUID],0),5)="nee",S2PQ_relational[[#This Row],[PIGUID]]&amp;"NO","-")</f>
        <v>-</v>
      </c>
    </row>
    <row r="4" spans="1:4" x14ac:dyDescent="0.25">
      <c r="A4" t="s">
        <v>1256</v>
      </c>
      <c r="B4" t="s">
        <v>2501</v>
      </c>
      <c r="C4" t="str">
        <f>S2PQ_relational[[#This Row],[PIGUID]]&amp;S2PQ_relational[[#This Row],[PQGUID]]</f>
        <v>VkP5DgF21Iuf5VlcVB3Xe6MM7FzD3ajmIZ3fMUIQBQL</v>
      </c>
      <c r="D4" t="str">
        <f>IF(INDEX(S2PQ[[S2PQGUID]:[Antwoord]],MATCH(S2PQ_relational[[#This Row],[PQGUID]],S2PQ[S2PQGUID],0),5)="nee",S2PQ_relational[[#This Row],[PIGUID]]&amp;"NO","-")</f>
        <v>-</v>
      </c>
    </row>
    <row r="5" spans="1:4" x14ac:dyDescent="0.25">
      <c r="A5" t="s">
        <v>483</v>
      </c>
      <c r="B5" t="s">
        <v>2501</v>
      </c>
      <c r="C5" t="str">
        <f>S2PQ_relational[[#This Row],[PIGUID]]&amp;S2PQ_relational[[#This Row],[PQGUID]]</f>
        <v>5dEqFquVQawXYclPD3eZ856MM7FzD3ajmIZ3fMUIQBQL</v>
      </c>
      <c r="D5" t="str">
        <f>IF(INDEX(S2PQ[[S2PQGUID]:[Antwoord]],MATCH(S2PQ_relational[[#This Row],[PQGUID]],S2PQ[S2PQGUID],0),5)="nee",S2PQ_relational[[#This Row],[PIGUID]]&amp;"NO","-")</f>
        <v>-</v>
      </c>
    </row>
    <row r="6" spans="1:4" x14ac:dyDescent="0.25">
      <c r="A6" t="s">
        <v>1260</v>
      </c>
      <c r="B6" t="s">
        <v>2501</v>
      </c>
      <c r="C6" t="str">
        <f>S2PQ_relational[[#This Row],[PIGUID]]&amp;S2PQ_relational[[#This Row],[PQGUID]]</f>
        <v>4mzIG0Q6LkLBMo6D595dv6MM7FzD3ajmIZ3fMUIQBQL</v>
      </c>
      <c r="D6" t="str">
        <f>IF(INDEX(S2PQ[[S2PQGUID]:[Antwoord]],MATCH(S2PQ_relational[[#This Row],[PQGUID]],S2PQ[S2PQGUID],0),5)="nee",S2PQ_relational[[#This Row],[PIGUID]]&amp;"NO","-")</f>
        <v>-</v>
      </c>
    </row>
    <row r="7" spans="1:4" x14ac:dyDescent="0.25">
      <c r="A7" t="s">
        <v>490</v>
      </c>
      <c r="B7" t="s">
        <v>2501</v>
      </c>
      <c r="C7" t="str">
        <f>S2PQ_relational[[#This Row],[PIGUID]]&amp;S2PQ_relational[[#This Row],[PQGUID]]</f>
        <v>69P00lNri27XPrsIDR3w696MM7FzD3ajmIZ3fMUIQBQL</v>
      </c>
      <c r="D7" t="str">
        <f>IF(INDEX(S2PQ[[S2PQGUID]:[Antwoord]],MATCH(S2PQ_relational[[#This Row],[PQGUID]],S2PQ[S2PQGUID],0),5)="nee",S2PQ_relational[[#This Row],[PIGUID]]&amp;"NO","-")</f>
        <v>-</v>
      </c>
    </row>
    <row r="8" spans="1:4" x14ac:dyDescent="0.25">
      <c r="A8" t="s">
        <v>497</v>
      </c>
      <c r="B8" t="s">
        <v>2501</v>
      </c>
      <c r="C8" t="str">
        <f>S2PQ_relational[[#This Row],[PIGUID]]&amp;S2PQ_relational[[#This Row],[PQGUID]]</f>
        <v>6sSqmJbecIeFopFk5PWF3b6MM7FzD3ajmIZ3fMUIQBQL</v>
      </c>
      <c r="D8" t="str">
        <f>IF(INDEX(S2PQ[[S2PQGUID]:[Antwoord]],MATCH(S2PQ_relational[[#This Row],[PQGUID]],S2PQ[S2PQGUID],0),5)="nee",S2PQ_relational[[#This Row],[PIGUID]]&amp;"NO","-")</f>
        <v>-</v>
      </c>
    </row>
    <row r="9" spans="1:4" x14ac:dyDescent="0.25">
      <c r="A9" t="s">
        <v>1266</v>
      </c>
      <c r="B9" t="s">
        <v>2501</v>
      </c>
      <c r="C9" t="str">
        <f>S2PQ_relational[[#This Row],[PIGUID]]&amp;S2PQ_relational[[#This Row],[PQGUID]]</f>
        <v>21UCZJpXGQp5zB5PbJZMks6MM7FzD3ajmIZ3fMUIQBQL</v>
      </c>
      <c r="D9" t="str">
        <f>IF(INDEX(S2PQ[[S2PQGUID]:[Antwoord]],MATCH(S2PQ_relational[[#This Row],[PQGUID]],S2PQ[S2PQGUID],0),5)="nee",S2PQ_relational[[#This Row],[PIGUID]]&amp;"NO","-")</f>
        <v>-</v>
      </c>
    </row>
    <row r="10" spans="1:4" x14ac:dyDescent="0.25">
      <c r="A10" t="s">
        <v>1267</v>
      </c>
      <c r="B10" t="s">
        <v>2501</v>
      </c>
      <c r="C10" t="str">
        <f>S2PQ_relational[[#This Row],[PIGUID]]&amp;S2PQ_relational[[#This Row],[PQGUID]]</f>
        <v>4Vry1pZJeS581NlJpqFH1W6MM7FzD3ajmIZ3fMUIQBQL</v>
      </c>
      <c r="D10" t="str">
        <f>IF(INDEX(S2PQ[[S2PQGUID]:[Antwoord]],MATCH(S2PQ_relational[[#This Row],[PQGUID]],S2PQ[S2PQGUID],0),5)="nee",S2PQ_relational[[#This Row],[PIGUID]]&amp;"NO","-")</f>
        <v>-</v>
      </c>
    </row>
    <row r="11" spans="1:4" x14ac:dyDescent="0.25">
      <c r="A11" t="s">
        <v>1269</v>
      </c>
      <c r="B11" t="s">
        <v>2501</v>
      </c>
      <c r="C11" t="str">
        <f>S2PQ_relational[[#This Row],[PIGUID]]&amp;S2PQ_relational[[#This Row],[PQGUID]]</f>
        <v>5Iwlc0CDF2Su7SIzB5KfFW6MM7FzD3ajmIZ3fMUIQBQL</v>
      </c>
      <c r="D11" t="str">
        <f>IF(INDEX(S2PQ[[S2PQGUID]:[Antwoord]],MATCH(S2PQ_relational[[#This Row],[PQGUID]],S2PQ[S2PQGUID],0),5)="nee",S2PQ_relational[[#This Row],[PIGUID]]&amp;"NO","-")</f>
        <v>-</v>
      </c>
    </row>
    <row r="12" spans="1:4" x14ac:dyDescent="0.25">
      <c r="A12" t="s">
        <v>1272</v>
      </c>
      <c r="B12" t="s">
        <v>2501</v>
      </c>
      <c r="C12" t="str">
        <f>S2PQ_relational[[#This Row],[PIGUID]]&amp;S2PQ_relational[[#This Row],[PQGUID]]</f>
        <v>aNAyz5Xr5oJNp9OCiWqnB6MM7FzD3ajmIZ3fMUIQBQL</v>
      </c>
      <c r="D12" t="str">
        <f>IF(INDEX(S2PQ[[S2PQGUID]:[Antwoord]],MATCH(S2PQ_relational[[#This Row],[PQGUID]],S2PQ[S2PQGUID],0),5)="nee",S2PQ_relational[[#This Row],[PIGUID]]&amp;"NO","-")</f>
        <v>-</v>
      </c>
    </row>
    <row r="13" spans="1:4" x14ac:dyDescent="0.25">
      <c r="A13" t="s">
        <v>1273</v>
      </c>
      <c r="B13" t="s">
        <v>2501</v>
      </c>
      <c r="C13" t="str">
        <f>S2PQ_relational[[#This Row],[PIGUID]]&amp;S2PQ_relational[[#This Row],[PQGUID]]</f>
        <v>6zufyFuTaaIpAJbhuzxY5X6MM7FzD3ajmIZ3fMUIQBQL</v>
      </c>
      <c r="D13" t="str">
        <f>IF(INDEX(S2PQ[[S2PQGUID]:[Antwoord]],MATCH(S2PQ_relational[[#This Row],[PQGUID]],S2PQ[S2PQGUID],0),5)="nee",S2PQ_relational[[#This Row],[PIGUID]]&amp;"NO","-")</f>
        <v>-</v>
      </c>
    </row>
    <row r="14" spans="1:4" x14ac:dyDescent="0.25">
      <c r="A14" t="s">
        <v>1270</v>
      </c>
      <c r="B14" t="s">
        <v>2501</v>
      </c>
      <c r="C14" t="str">
        <f>S2PQ_relational[[#This Row],[PIGUID]]&amp;S2PQ_relational[[#This Row],[PQGUID]]</f>
        <v>4sSc6wB6nH34cXl1nkdZPg6MM7FzD3ajmIZ3fMUIQBQL</v>
      </c>
      <c r="D14" t="str">
        <f>IF(INDEX(S2PQ[[S2PQGUID]:[Antwoord]],MATCH(S2PQ_relational[[#This Row],[PQGUID]],S2PQ[S2PQGUID],0),5)="nee",S2PQ_relational[[#This Row],[PIGUID]]&amp;"NO","-")</f>
        <v>-</v>
      </c>
    </row>
    <row r="15" spans="1:4" x14ac:dyDescent="0.25">
      <c r="A15" t="s">
        <v>1250</v>
      </c>
      <c r="B15" t="s">
        <v>2501</v>
      </c>
      <c r="C15" t="str">
        <f>S2PQ_relational[[#This Row],[PIGUID]]&amp;S2PQ_relational[[#This Row],[PQGUID]]</f>
        <v>6ejZkf9y5FqfxyPH8MqUBR6MM7FzD3ajmIZ3fMUIQBQL</v>
      </c>
      <c r="D15" t="str">
        <f>IF(INDEX(S2PQ[[S2PQGUID]:[Antwoord]],MATCH(S2PQ_relational[[#This Row],[PQGUID]],S2PQ[S2PQGUID],0),5)="nee",S2PQ_relational[[#This Row],[PIGUID]]&amp;"NO","-")</f>
        <v>-</v>
      </c>
    </row>
    <row r="16" spans="1:4" x14ac:dyDescent="0.25">
      <c r="A16" t="s">
        <v>1243</v>
      </c>
      <c r="B16" t="s">
        <v>2501</v>
      </c>
      <c r="C16" t="str">
        <f>S2PQ_relational[[#This Row],[PIGUID]]&amp;S2PQ_relational[[#This Row],[PQGUID]]</f>
        <v>3BJOMV2WQW2nmVUL5HUeVd6MM7FzD3ajmIZ3fMUIQBQL</v>
      </c>
      <c r="D16" t="str">
        <f>IF(INDEX(S2PQ[[S2PQGUID]:[Antwoord]],MATCH(S2PQ_relational[[#This Row],[PQGUID]],S2PQ[S2PQGUID],0),5)="nee",S2PQ_relational[[#This Row],[PIGUID]]&amp;"NO","-")</f>
        <v>-</v>
      </c>
    </row>
    <row r="17" spans="1:4" x14ac:dyDescent="0.25">
      <c r="A17" t="s">
        <v>1244</v>
      </c>
      <c r="B17" t="s">
        <v>2501</v>
      </c>
      <c r="C17" t="str">
        <f>S2PQ_relational[[#This Row],[PIGUID]]&amp;S2PQ_relational[[#This Row],[PQGUID]]</f>
        <v>3s9elovlA5Nt59VCLUtbxQ6MM7FzD3ajmIZ3fMUIQBQL</v>
      </c>
      <c r="D17" t="str">
        <f>IF(INDEX(S2PQ[[S2PQGUID]:[Antwoord]],MATCH(S2PQ_relational[[#This Row],[PQGUID]],S2PQ[S2PQGUID],0),5)="nee",S2PQ_relational[[#This Row],[PIGUID]]&amp;"NO","-")</f>
        <v>-</v>
      </c>
    </row>
    <row r="18" spans="1:4" x14ac:dyDescent="0.25">
      <c r="A18" t="s">
        <v>1284</v>
      </c>
      <c r="B18" t="s">
        <v>2501</v>
      </c>
      <c r="C18" t="str">
        <f>S2PQ_relational[[#This Row],[PIGUID]]&amp;S2PQ_relational[[#This Row],[PQGUID]]</f>
        <v>3gqGN4bvCWjJIxsOS7AZfm6MM7FzD3ajmIZ3fMUIQBQL</v>
      </c>
      <c r="D18" t="str">
        <f>IF(INDEX(S2PQ[[S2PQGUID]:[Antwoord]],MATCH(S2PQ_relational[[#This Row],[PQGUID]],S2PQ[S2PQGUID],0),5)="nee",S2PQ_relational[[#This Row],[PIGUID]]&amp;"NO","-")</f>
        <v>-</v>
      </c>
    </row>
    <row r="19" spans="1:4" x14ac:dyDescent="0.25">
      <c r="A19" t="s">
        <v>384</v>
      </c>
      <c r="B19" t="s">
        <v>2501</v>
      </c>
      <c r="C19" t="str">
        <f>S2PQ_relational[[#This Row],[PIGUID]]&amp;S2PQ_relational[[#This Row],[PQGUID]]</f>
        <v>cS7khDngD0RZijvPscYHI6MM7FzD3ajmIZ3fMUIQBQL</v>
      </c>
      <c r="D19" t="str">
        <f>IF(INDEX(S2PQ[[S2PQGUID]:[Antwoord]],MATCH(S2PQ_relational[[#This Row],[PQGUID]],S2PQ[S2PQGUID],0),5)="nee",S2PQ_relational[[#This Row],[PIGUID]]&amp;"NO","-")</f>
        <v>-</v>
      </c>
    </row>
    <row r="20" spans="1:4" x14ac:dyDescent="0.25">
      <c r="A20" t="s">
        <v>1242</v>
      </c>
      <c r="B20" t="s">
        <v>2501</v>
      </c>
      <c r="C20" t="str">
        <f>S2PQ_relational[[#This Row],[PIGUID]]&amp;S2PQ_relational[[#This Row],[PQGUID]]</f>
        <v>esrWZFTaMJBfXsj1LIbbk6MM7FzD3ajmIZ3fMUIQBQL</v>
      </c>
      <c r="D20" t="str">
        <f>IF(INDEX(S2PQ[[S2PQGUID]:[Antwoord]],MATCH(S2PQ_relational[[#This Row],[PQGUID]],S2PQ[S2PQGUID],0),5)="nee",S2PQ_relational[[#This Row],[PIGUID]]&amp;"NO","-")</f>
        <v>-</v>
      </c>
    </row>
    <row r="21" spans="1:4" x14ac:dyDescent="0.25">
      <c r="A21" t="s">
        <v>1283</v>
      </c>
      <c r="B21" t="s">
        <v>2501</v>
      </c>
      <c r="C21" t="str">
        <f>S2PQ_relational[[#This Row],[PIGUID]]&amp;S2PQ_relational[[#This Row],[PQGUID]]</f>
        <v>6UJRgpTD6JddPKEGct4xfF6MM7FzD3ajmIZ3fMUIQBQL</v>
      </c>
      <c r="D21" t="str">
        <f>IF(INDEX(S2PQ[[S2PQGUID]:[Antwoord]],MATCH(S2PQ_relational[[#This Row],[PQGUID]],S2PQ[S2PQGUID],0),5)="nee",S2PQ_relational[[#This Row],[PIGUID]]&amp;"NO","-")</f>
        <v>-</v>
      </c>
    </row>
    <row r="22" spans="1:4" x14ac:dyDescent="0.25">
      <c r="A22" t="s">
        <v>1255</v>
      </c>
      <c r="B22" t="s">
        <v>2501</v>
      </c>
      <c r="C22" t="str">
        <f>S2PQ_relational[[#This Row],[PIGUID]]&amp;S2PQ_relational[[#This Row],[PQGUID]]</f>
        <v>1m22Ywmxm13yJsnQCwIcaI6MM7FzD3ajmIZ3fMUIQBQL</v>
      </c>
      <c r="D22" t="str">
        <f>IF(INDEX(S2PQ[[S2PQGUID]:[Antwoord]],MATCH(S2PQ_relational[[#This Row],[PQGUID]],S2PQ[S2PQGUID],0),5)="nee",S2PQ_relational[[#This Row],[PIGUID]]&amp;"NO","-")</f>
        <v>-</v>
      </c>
    </row>
    <row r="23" spans="1:4" x14ac:dyDescent="0.25">
      <c r="A23" t="s">
        <v>1262</v>
      </c>
      <c r="B23" t="s">
        <v>2501</v>
      </c>
      <c r="C23" t="str">
        <f>S2PQ_relational[[#This Row],[PIGUID]]&amp;S2PQ_relational[[#This Row],[PQGUID]]</f>
        <v>5dJDBgFnnWPbH5xhgL3pwF6MM7FzD3ajmIZ3fMUIQBQL</v>
      </c>
      <c r="D23" t="str">
        <f>IF(INDEX(S2PQ[[S2PQGUID]:[Antwoord]],MATCH(S2PQ_relational[[#This Row],[PQGUID]],S2PQ[S2PQGUID],0),5)="nee",S2PQ_relational[[#This Row],[PIGUID]]&amp;"NO","-")</f>
        <v>-</v>
      </c>
    </row>
    <row r="24" spans="1:4" x14ac:dyDescent="0.25">
      <c r="A24" t="s">
        <v>1264</v>
      </c>
      <c r="B24" t="s">
        <v>2501</v>
      </c>
      <c r="C24" t="str">
        <f>S2PQ_relational[[#This Row],[PIGUID]]&amp;S2PQ_relational[[#This Row],[PQGUID]]</f>
        <v>25pRa0uBdzqZqztmEyPJVt6MM7FzD3ajmIZ3fMUIQBQL</v>
      </c>
      <c r="D24" t="str">
        <f>IF(INDEX(S2PQ[[S2PQGUID]:[Antwoord]],MATCH(S2PQ_relational[[#This Row],[PQGUID]],S2PQ[S2PQGUID],0),5)="nee",S2PQ_relational[[#This Row],[PIGUID]]&amp;"NO","-")</f>
        <v>-</v>
      </c>
    </row>
    <row r="25" spans="1:4" x14ac:dyDescent="0.25">
      <c r="A25" t="s">
        <v>1271</v>
      </c>
      <c r="B25" t="s">
        <v>2501</v>
      </c>
      <c r="C25" t="str">
        <f>S2PQ_relational[[#This Row],[PIGUID]]&amp;S2PQ_relational[[#This Row],[PQGUID]]</f>
        <v>3dqCeJZWwnWI0C8lBuIEVI6MM7FzD3ajmIZ3fMUIQBQL</v>
      </c>
      <c r="D25" t="str">
        <f>IF(INDEX(S2PQ[[S2PQGUID]:[Antwoord]],MATCH(S2PQ_relational[[#This Row],[PQGUID]],S2PQ[S2PQGUID],0),5)="nee",S2PQ_relational[[#This Row],[PIGUID]]&amp;"NO","-")</f>
        <v>-</v>
      </c>
    </row>
    <row r="26" spans="1:4" x14ac:dyDescent="0.25">
      <c r="A26" t="s">
        <v>1275</v>
      </c>
      <c r="B26" t="s">
        <v>2501</v>
      </c>
      <c r="C26" t="str">
        <f>S2PQ_relational[[#This Row],[PIGUID]]&amp;S2PQ_relational[[#This Row],[PQGUID]]</f>
        <v>7qz64CbiU3cLLwkoG1pkMe6MM7FzD3ajmIZ3fMUIQBQL</v>
      </c>
      <c r="D26" t="str">
        <f>IF(INDEX(S2PQ[[S2PQGUID]:[Antwoord]],MATCH(S2PQ_relational[[#This Row],[PQGUID]],S2PQ[S2PQGUID],0),5)="nee",S2PQ_relational[[#This Row],[PIGUID]]&amp;"NO","-")</f>
        <v>-</v>
      </c>
    </row>
    <row r="27" spans="1:4" x14ac:dyDescent="0.25">
      <c r="A27" t="s">
        <v>1263</v>
      </c>
      <c r="B27" t="s">
        <v>2501</v>
      </c>
      <c r="C27" t="str">
        <f>S2PQ_relational[[#This Row],[PIGUID]]&amp;S2PQ_relational[[#This Row],[PQGUID]]</f>
        <v>50CYOI6vYsL62QoXDjrmfL6MM7FzD3ajmIZ3fMUIQBQL</v>
      </c>
      <c r="D27" t="str">
        <f>IF(INDEX(S2PQ[[S2PQGUID]:[Antwoord]],MATCH(S2PQ_relational[[#This Row],[PQGUID]],S2PQ[S2PQGUID],0),5)="nee",S2PQ_relational[[#This Row],[PIGUID]]&amp;"NO","-")</f>
        <v>-</v>
      </c>
    </row>
    <row r="28" spans="1:4" x14ac:dyDescent="0.25">
      <c r="A28" t="s">
        <v>1265</v>
      </c>
      <c r="B28" t="s">
        <v>2501</v>
      </c>
      <c r="C28" t="str">
        <f>S2PQ_relational[[#This Row],[PIGUID]]&amp;S2PQ_relational[[#This Row],[PQGUID]]</f>
        <v>WVj9UG7erYPJpyXf6d5yl6MM7FzD3ajmIZ3fMUIQBQL</v>
      </c>
      <c r="D28" t="str">
        <f>IF(INDEX(S2PQ[[S2PQGUID]:[Antwoord]],MATCH(S2PQ_relational[[#This Row],[PQGUID]],S2PQ[S2PQGUID],0),5)="nee",S2PQ_relational[[#This Row],[PIGUID]]&amp;"NO","-")</f>
        <v>-</v>
      </c>
    </row>
    <row r="29" spans="1:4" x14ac:dyDescent="0.25">
      <c r="A29" t="s">
        <v>1251</v>
      </c>
      <c r="B29" t="s">
        <v>2501</v>
      </c>
      <c r="C29" t="str">
        <f>S2PQ_relational[[#This Row],[PIGUID]]&amp;S2PQ_relational[[#This Row],[PQGUID]]</f>
        <v>CcgfuJbzdZ6kWUEkitQdO6MM7FzD3ajmIZ3fMUIQBQL</v>
      </c>
      <c r="D29" t="str">
        <f>IF(INDEX(S2PQ[[S2PQGUID]:[Antwoord]],MATCH(S2PQ_relational[[#This Row],[PQGUID]],S2PQ[S2PQGUID],0),5)="nee",S2PQ_relational[[#This Row],[PIGUID]]&amp;"NO","-")</f>
        <v>-</v>
      </c>
    </row>
    <row r="30" spans="1:4" x14ac:dyDescent="0.25">
      <c r="A30" t="s">
        <v>504</v>
      </c>
      <c r="B30" t="s">
        <v>2501</v>
      </c>
      <c r="C30" t="str">
        <f>S2PQ_relational[[#This Row],[PIGUID]]&amp;S2PQ_relational[[#This Row],[PQGUID]]</f>
        <v>2zJlXfYfi5MCdm2XFfuGPb6MM7FzD3ajmIZ3fMUIQBQL</v>
      </c>
      <c r="D30" t="str">
        <f>IF(INDEX(S2PQ[[S2PQGUID]:[Antwoord]],MATCH(S2PQ_relational[[#This Row],[PQGUID]],S2PQ[S2PQGUID],0),5)="nee",S2PQ_relational[[#This Row],[PIGUID]]&amp;"NO","-")</f>
        <v>-</v>
      </c>
    </row>
    <row r="31" spans="1:4" x14ac:dyDescent="0.25">
      <c r="A31" t="s">
        <v>92</v>
      </c>
      <c r="B31" t="s">
        <v>2501</v>
      </c>
      <c r="C31" t="str">
        <f>S2PQ_relational[[#This Row],[PIGUID]]&amp;S2PQ_relational[[#This Row],[PQGUID]]</f>
        <v>660GdCXFhYcYKrEn1pOipI6MM7FzD3ajmIZ3fMUIQBQL</v>
      </c>
      <c r="D31" t="str">
        <f>IF(INDEX(S2PQ[[S2PQGUID]:[Antwoord]],MATCH(S2PQ_relational[[#This Row],[PQGUID]],S2PQ[S2PQGUID],0),5)="nee",S2PQ_relational[[#This Row],[PIGUID]]&amp;"NO","-")</f>
        <v>-</v>
      </c>
    </row>
    <row r="32" spans="1:4" x14ac:dyDescent="0.25">
      <c r="A32" t="s">
        <v>80</v>
      </c>
      <c r="B32" t="s">
        <v>2501</v>
      </c>
      <c r="C32" t="str">
        <f>S2PQ_relational[[#This Row],[PIGUID]]&amp;S2PQ_relational[[#This Row],[PQGUID]]</f>
        <v>5549Iv0gWkgX4FDJVWFH8d6MM7FzD3ajmIZ3fMUIQBQL</v>
      </c>
      <c r="D32" t="str">
        <f>IF(INDEX(S2PQ[[S2PQGUID]:[Antwoord]],MATCH(S2PQ_relational[[#This Row],[PQGUID]],S2PQ[S2PQGUID],0),5)="nee",S2PQ_relational[[#This Row],[PIGUID]]&amp;"NO","-")</f>
        <v>-</v>
      </c>
    </row>
    <row r="33" spans="1:4" x14ac:dyDescent="0.25">
      <c r="A33" t="s">
        <v>73</v>
      </c>
      <c r="B33" t="s">
        <v>2501</v>
      </c>
      <c r="C33" t="str">
        <f>S2PQ_relational[[#This Row],[PIGUID]]&amp;S2PQ_relational[[#This Row],[PQGUID]]</f>
        <v>1ILPT01JIkwsC8isQ4H8kK6MM7FzD3ajmIZ3fMUIQBQL</v>
      </c>
      <c r="D33" t="str">
        <f>IF(INDEX(S2PQ[[S2PQGUID]:[Antwoord]],MATCH(S2PQ_relational[[#This Row],[PQGUID]],S2PQ[S2PQGUID],0),5)="nee",S2PQ_relational[[#This Row],[PIGUID]]&amp;"NO","-")</f>
        <v>-</v>
      </c>
    </row>
    <row r="34" spans="1:4" x14ac:dyDescent="0.25">
      <c r="A34" t="s">
        <v>98</v>
      </c>
      <c r="B34" t="s">
        <v>2501</v>
      </c>
      <c r="C34" t="str">
        <f>S2PQ_relational[[#This Row],[PIGUID]]&amp;S2PQ_relational[[#This Row],[PQGUID]]</f>
        <v>48kQWqDtx15a6mj88diDn66MM7FzD3ajmIZ3fMUIQBQL</v>
      </c>
      <c r="D34" t="str">
        <f>IF(INDEX(S2PQ[[S2PQGUID]:[Antwoord]],MATCH(S2PQ_relational[[#This Row],[PQGUID]],S2PQ[S2PQGUID],0),5)="nee",S2PQ_relational[[#This Row],[PIGUID]]&amp;"NO","-")</f>
        <v>-</v>
      </c>
    </row>
    <row r="35" spans="1:4" x14ac:dyDescent="0.25">
      <c r="A35" t="s">
        <v>86</v>
      </c>
      <c r="B35" t="s">
        <v>2501</v>
      </c>
      <c r="C35" t="str">
        <f>S2PQ_relational[[#This Row],[PIGUID]]&amp;S2PQ_relational[[#This Row],[PQGUID]]</f>
        <v>6NWBBBqg9MpWojgGW2ZIGH6MM7FzD3ajmIZ3fMUIQBQL</v>
      </c>
      <c r="D35" t="str">
        <f>IF(INDEX(S2PQ[[S2PQGUID]:[Antwoord]],MATCH(S2PQ_relational[[#This Row],[PQGUID]],S2PQ[S2PQGUID],0),5)="nee",S2PQ_relational[[#This Row],[PIGUID]]&amp;"NO","-")</f>
        <v>-</v>
      </c>
    </row>
    <row r="36" spans="1:4" x14ac:dyDescent="0.25">
      <c r="A36" t="s">
        <v>230</v>
      </c>
      <c r="B36" t="s">
        <v>2502</v>
      </c>
      <c r="C36" t="str">
        <f>S2PQ_relational[[#This Row],[PIGUID]]&amp;S2PQ_relational[[#This Row],[PQGUID]]</f>
        <v>7mwMkTkciAGz4tz6mUFzYq4a93pDY6sQe7tpxquCN9Xn</v>
      </c>
      <c r="D36" t="str">
        <f>IF(INDEX(S2PQ[[S2PQGUID]:[Antwoord]],MATCH(S2PQ_relational[[#This Row],[PQGUID]],S2PQ[S2PQGUID],0),5)="nee",S2PQ_relational[[#This Row],[PIGUID]]&amp;"NO","-")</f>
        <v>-</v>
      </c>
    </row>
    <row r="37" spans="1:4" x14ac:dyDescent="0.25">
      <c r="A37" t="s">
        <v>104</v>
      </c>
      <c r="B37" t="s">
        <v>2502</v>
      </c>
      <c r="C37" t="str">
        <f>S2PQ_relational[[#This Row],[PIGUID]]&amp;S2PQ_relational[[#This Row],[PQGUID]]</f>
        <v>7q2pbXt75nDPyl0x6paQeQ4a93pDY6sQe7tpxquCN9Xn</v>
      </c>
      <c r="D37" t="str">
        <f>IF(INDEX(S2PQ[[S2PQGUID]:[Antwoord]],MATCH(S2PQ_relational[[#This Row],[PQGUID]],S2PQ[S2PQGUID],0),5)="nee",S2PQ_relational[[#This Row],[PIGUID]]&amp;"NO","-")</f>
        <v>-</v>
      </c>
    </row>
    <row r="38" spans="1:4" x14ac:dyDescent="0.25">
      <c r="A38" t="s">
        <v>255</v>
      </c>
      <c r="B38" t="s">
        <v>2502</v>
      </c>
      <c r="C38" t="str">
        <f>S2PQ_relational[[#This Row],[PIGUID]]&amp;S2PQ_relational[[#This Row],[PQGUID]]</f>
        <v>3rumQaXjiKnUa9K3Qkb1Pr4a93pDY6sQe7tpxquCN9Xn</v>
      </c>
      <c r="D38" t="str">
        <f>IF(INDEX(S2PQ[[S2PQGUID]:[Antwoord]],MATCH(S2PQ_relational[[#This Row],[PQGUID]],S2PQ[S2PQGUID],0),5)="nee",S2PQ_relational[[#This Row],[PIGUID]]&amp;"NO","-")</f>
        <v>-</v>
      </c>
    </row>
    <row r="39" spans="1:4" x14ac:dyDescent="0.25">
      <c r="A39" t="s">
        <v>1262</v>
      </c>
      <c r="B39" t="s">
        <v>2503</v>
      </c>
      <c r="C39" t="str">
        <f>S2PQ_relational[[#This Row],[PIGUID]]&amp;S2PQ_relational[[#This Row],[PQGUID]]</f>
        <v>5dJDBgFnnWPbH5xhgL3pwF3bW7mCM5uQWG5p4UE6qoeX</v>
      </c>
      <c r="D39" t="str">
        <f>IF(INDEX(S2PQ[[S2PQGUID]:[Antwoord]],MATCH(S2PQ_relational[[#This Row],[PQGUID]],S2PQ[S2PQGUID],0),5)="nee",S2PQ_relational[[#This Row],[PIGUID]]&amp;"NO","-")</f>
        <v>-</v>
      </c>
    </row>
    <row r="40" spans="1:4" x14ac:dyDescent="0.25">
      <c r="A40" t="s">
        <v>1264</v>
      </c>
      <c r="B40" t="s">
        <v>2503</v>
      </c>
      <c r="C40" t="str">
        <f>S2PQ_relational[[#This Row],[PIGUID]]&amp;S2PQ_relational[[#This Row],[PQGUID]]</f>
        <v>25pRa0uBdzqZqztmEyPJVt3bW7mCM5uQWG5p4UE6qoeX</v>
      </c>
      <c r="D40" t="str">
        <f>IF(INDEX(S2PQ[[S2PQGUID]:[Antwoord]],MATCH(S2PQ_relational[[#This Row],[PQGUID]],S2PQ[S2PQGUID],0),5)="nee",S2PQ_relational[[#This Row],[PIGUID]]&amp;"NO","-")</f>
        <v>-</v>
      </c>
    </row>
    <row r="41" spans="1:4" x14ac:dyDescent="0.25">
      <c r="A41" t="s">
        <v>1271</v>
      </c>
      <c r="B41" t="s">
        <v>2503</v>
      </c>
      <c r="C41" t="str">
        <f>S2PQ_relational[[#This Row],[PIGUID]]&amp;S2PQ_relational[[#This Row],[PQGUID]]</f>
        <v>3dqCeJZWwnWI0C8lBuIEVI3bW7mCM5uQWG5p4UE6qoeX</v>
      </c>
      <c r="D41" t="str">
        <f>IF(INDEX(S2PQ[[S2PQGUID]:[Antwoord]],MATCH(S2PQ_relational[[#This Row],[PQGUID]],S2PQ[S2PQGUID],0),5)="nee",S2PQ_relational[[#This Row],[PIGUID]]&amp;"NO","-")</f>
        <v>-</v>
      </c>
    </row>
    <row r="42" spans="1:4" x14ac:dyDescent="0.25">
      <c r="A42" t="s">
        <v>1275</v>
      </c>
      <c r="B42" t="s">
        <v>2503</v>
      </c>
      <c r="C42" t="str">
        <f>S2PQ_relational[[#This Row],[PIGUID]]&amp;S2PQ_relational[[#This Row],[PQGUID]]</f>
        <v>7qz64CbiU3cLLwkoG1pkMe3bW7mCM5uQWG5p4UE6qoeX</v>
      </c>
      <c r="D42" t="str">
        <f>IF(INDEX(S2PQ[[S2PQGUID]:[Antwoord]],MATCH(S2PQ_relational[[#This Row],[PQGUID]],S2PQ[S2PQGUID],0),5)="nee",S2PQ_relational[[#This Row],[PIGUID]]&amp;"NO","-")</f>
        <v>-</v>
      </c>
    </row>
    <row r="43" spans="1:4" x14ac:dyDescent="0.25">
      <c r="A43" t="s">
        <v>1263</v>
      </c>
      <c r="B43" t="s">
        <v>2503</v>
      </c>
      <c r="C43" t="str">
        <f>S2PQ_relational[[#This Row],[PIGUID]]&amp;S2PQ_relational[[#This Row],[PQGUID]]</f>
        <v>50CYOI6vYsL62QoXDjrmfL3bW7mCM5uQWG5p4UE6qoeX</v>
      </c>
      <c r="D43" t="str">
        <f>IF(INDEX(S2PQ[[S2PQGUID]:[Antwoord]],MATCH(S2PQ_relational[[#This Row],[PQGUID]],S2PQ[S2PQGUID],0),5)="nee",S2PQ_relational[[#This Row],[PIGUID]]&amp;"NO","-")</f>
        <v>-</v>
      </c>
    </row>
    <row r="44" spans="1:4" x14ac:dyDescent="0.25">
      <c r="A44" t="s">
        <v>1265</v>
      </c>
      <c r="B44" t="s">
        <v>2503</v>
      </c>
      <c r="C44" t="str">
        <f>S2PQ_relational[[#This Row],[PIGUID]]&amp;S2PQ_relational[[#This Row],[PQGUID]]</f>
        <v>WVj9UG7erYPJpyXf6d5yl3bW7mCM5uQWG5p4UE6qoeX</v>
      </c>
      <c r="D44" t="str">
        <f>IF(INDEX(S2PQ[[S2PQGUID]:[Antwoord]],MATCH(S2PQ_relational[[#This Row],[PQGUID]],S2PQ[S2PQGUID],0),5)="nee",S2PQ_relational[[#This Row],[PIGUID]]&amp;"NO","-")</f>
        <v>-</v>
      </c>
    </row>
    <row r="45" spans="1:4" x14ac:dyDescent="0.25">
      <c r="A45" t="s">
        <v>51</v>
      </c>
      <c r="B45" t="s">
        <v>2504</v>
      </c>
      <c r="C45" t="str">
        <f>S2PQ_relational[[#This Row],[PIGUID]]&amp;S2PQ_relational[[#This Row],[PQGUID]]</f>
        <v>Vz1ajAacaQYHIbtnQMtd17K4fRMTSZOBBLkk6PI0WSW</v>
      </c>
      <c r="D45" t="str">
        <f>IF(INDEX(S2PQ[[S2PQGUID]:[Antwoord]],MATCH(S2PQ_relational[[#This Row],[PQGUID]],S2PQ[S2PQGUID],0),5)="nee",S2PQ_relational[[#This Row],[PIGUID]]&amp;"NO","-")</f>
        <v>-</v>
      </c>
    </row>
    <row r="46" spans="1:4" x14ac:dyDescent="0.25">
      <c r="A46" t="s">
        <v>67</v>
      </c>
      <c r="B46" t="s">
        <v>2504</v>
      </c>
      <c r="C46" t="str">
        <f>S2PQ_relational[[#This Row],[PIGUID]]&amp;S2PQ_relational[[#This Row],[PQGUID]]</f>
        <v>2RYvdWN3inmvhM1mv6cHgv7K4fRMTSZOBBLkk6PI0WSW</v>
      </c>
      <c r="D46" t="str">
        <f>IF(INDEX(S2PQ[[S2PQGUID]:[Antwoord]],MATCH(S2PQ_relational[[#This Row],[PQGUID]],S2PQ[S2PQGUID],0),5)="nee",S2PQ_relational[[#This Row],[PIGUID]]&amp;"NO","-")</f>
        <v>-</v>
      </c>
    </row>
    <row r="47" spans="1:4" x14ac:dyDescent="0.25">
      <c r="A47" t="s">
        <v>298</v>
      </c>
      <c r="B47" t="s">
        <v>2505</v>
      </c>
      <c r="C47" t="str">
        <f>S2PQ_relational[[#This Row],[PIGUID]]&amp;S2PQ_relational[[#This Row],[PQGUID]]</f>
        <v>1Ftn4S2mDuxmozq9SeKe7H6MvNdLBEIvyUUHJFXzYziy</v>
      </c>
      <c r="D47" t="str">
        <f>IF(INDEX(S2PQ[[S2PQGUID]:[Antwoord]],MATCH(S2PQ_relational[[#This Row],[PQGUID]],S2PQ[S2PQGUID],0),5)="nee",S2PQ_relational[[#This Row],[PIGUID]]&amp;"NO","-")</f>
        <v>-</v>
      </c>
    </row>
    <row r="48" spans="1:4" x14ac:dyDescent="0.25">
      <c r="A48" t="s">
        <v>477</v>
      </c>
      <c r="B48" t="s">
        <v>2506</v>
      </c>
      <c r="C48" t="str">
        <f>S2PQ_relational[[#This Row],[PIGUID]]&amp;S2PQ_relational[[#This Row],[PQGUID]]</f>
        <v>65MF4IFTWNSYYSImkWQ9yZ7INdGjdckaWBftwOdZVsAl</v>
      </c>
      <c r="D48" t="str">
        <f>IF(INDEX(S2PQ[[S2PQGUID]:[Antwoord]],MATCH(S2PQ_relational[[#This Row],[PQGUID]],S2PQ[S2PQGUID],0),5)="nee",S2PQ_relational[[#This Row],[PIGUID]]&amp;"NO","-")</f>
        <v>-</v>
      </c>
    </row>
    <row r="49" spans="1:4" x14ac:dyDescent="0.25">
      <c r="A49" t="s">
        <v>470</v>
      </c>
      <c r="B49" t="s">
        <v>2506</v>
      </c>
      <c r="C49" t="str">
        <f>S2PQ_relational[[#This Row],[PIGUID]]&amp;S2PQ_relational[[#This Row],[PQGUID]]</f>
        <v>WaORHd0aRux2bn4BqbC1n7INdGjdckaWBftwOdZVsAl</v>
      </c>
      <c r="D49" t="str">
        <f>IF(INDEX(S2PQ[[S2PQGUID]:[Antwoord]],MATCH(S2PQ_relational[[#This Row],[PQGUID]],S2PQ[S2PQGUID],0),5)="nee",S2PQ_relational[[#This Row],[PIGUID]]&amp;"NO","-")</f>
        <v>-</v>
      </c>
    </row>
    <row r="50" spans="1:4" x14ac:dyDescent="0.25">
      <c r="A50" t="s">
        <v>1343</v>
      </c>
      <c r="B50" t="s">
        <v>2507</v>
      </c>
      <c r="C50" t="str">
        <f>S2PQ_relational[[#This Row],[PIGUID]]&amp;S2PQ_relational[[#This Row],[PQGUID]]</f>
        <v>64eXp9wXIN3niDO0YpCyrg7tAiqBVsvFH04j72mUF0fD</v>
      </c>
      <c r="D50" t="str">
        <f>IF(INDEX(S2PQ[[S2PQGUID]:[Antwoord]],MATCH(S2PQ_relational[[#This Row],[PQGUID]],S2PQ[S2PQGUID],0),5)="nee",S2PQ_relational[[#This Row],[PIGUID]]&amp;"NO","-")</f>
        <v>-</v>
      </c>
    </row>
    <row r="51" spans="1:4" x14ac:dyDescent="0.25">
      <c r="A51" t="s">
        <v>1340</v>
      </c>
      <c r="B51" t="s">
        <v>2507</v>
      </c>
      <c r="C51" t="str">
        <f>S2PQ_relational[[#This Row],[PIGUID]]&amp;S2PQ_relational[[#This Row],[PQGUID]]</f>
        <v>2EggdOFkS3XVEMXah0S2uO7tAiqBVsvFH04j72mUF0fD</v>
      </c>
      <c r="D51" t="str">
        <f>IF(INDEX(S2PQ[[S2PQGUID]:[Antwoord]],MATCH(S2PQ_relational[[#This Row],[PQGUID]],S2PQ[S2PQGUID],0),5)="nee",S2PQ_relational[[#This Row],[PIGUID]]&amp;"NO","-")</f>
        <v>-</v>
      </c>
    </row>
    <row r="52" spans="1:4" x14ac:dyDescent="0.25">
      <c r="A52" t="s">
        <v>274</v>
      </c>
      <c r="B52" t="s">
        <v>2508</v>
      </c>
      <c r="C52" t="str">
        <f>S2PQ_relational[[#This Row],[PIGUID]]&amp;S2PQ_relational[[#This Row],[PQGUID]]</f>
        <v>5FShK1nH0dePcZZ6NRxVOI1rgmTlK6Qzmmd84GyiCswC</v>
      </c>
      <c r="D52" t="str">
        <f>IF(INDEX(S2PQ[[S2PQGUID]:[Antwoord]],MATCH(S2PQ_relational[[#This Row],[PQGUID]],S2PQ[S2PQGUID],0),5)="nee",S2PQ_relational[[#This Row],[PIGUID]]&amp;"NO","-")</f>
        <v>-</v>
      </c>
    </row>
    <row r="53" spans="1:4" x14ac:dyDescent="0.25">
      <c r="A53" t="s">
        <v>248</v>
      </c>
      <c r="B53" t="s">
        <v>2508</v>
      </c>
      <c r="C53" t="str">
        <f>S2PQ_relational[[#This Row],[PIGUID]]&amp;S2PQ_relational[[#This Row],[PQGUID]]</f>
        <v>5xFBRKHSe09twkrrxx0w4b1rgmTlK6Qzmmd84GyiCswC</v>
      </c>
      <c r="D53" t="str">
        <f>IF(INDEX(S2PQ[[S2PQGUID]:[Antwoord]],MATCH(S2PQ_relational[[#This Row],[PQGUID]],S2PQ[S2PQGUID],0),5)="nee",S2PQ_relational[[#This Row],[PIGUID]]&amp;"NO","-")</f>
        <v>-</v>
      </c>
    </row>
    <row r="54" spans="1:4" x14ac:dyDescent="0.25">
      <c r="A54" t="s">
        <v>1320</v>
      </c>
      <c r="B54" t="s">
        <v>2509</v>
      </c>
      <c r="C54" t="str">
        <f>S2PQ_relational[[#This Row],[PIGUID]]&amp;S2PQ_relational[[#This Row],[PQGUID]]</f>
        <v>6cb14tSx2mpBOAnGEy1kRu6etzsgtJNifSIjcs3S2UYg</v>
      </c>
      <c r="D54" t="str">
        <f>IF(INDEX(S2PQ[[S2PQGUID]:[Antwoord]],MATCH(S2PQ_relational[[#This Row],[PQGUID]],S2PQ[S2PQGUID],0),5)="nee",S2PQ_relational[[#This Row],[PIGUID]]&amp;"NO","-")</f>
        <v>-</v>
      </c>
    </row>
    <row r="55" spans="1:4" x14ac:dyDescent="0.25">
      <c r="A55" t="s">
        <v>112</v>
      </c>
      <c r="B55" t="s">
        <v>2509</v>
      </c>
      <c r="C55" t="str">
        <f>S2PQ_relational[[#This Row],[PIGUID]]&amp;S2PQ_relational[[#This Row],[PQGUID]]</f>
        <v>1t5QCNubrbz9auNFTUyN4F6etzsgtJNifSIjcs3S2UYg</v>
      </c>
      <c r="D55" t="str">
        <f>IF(INDEX(S2PQ[[S2PQGUID]:[Antwoord]],MATCH(S2PQ_relational[[#This Row],[PQGUID]],S2PQ[S2PQGUID],0),5)="nee",S2PQ_relational[[#This Row],[PIGUID]]&amp;"NO","-")</f>
        <v>-</v>
      </c>
    </row>
    <row r="56" spans="1:4" x14ac:dyDescent="0.25">
      <c r="A56" t="s">
        <v>1322</v>
      </c>
      <c r="B56" t="s">
        <v>2509</v>
      </c>
      <c r="C56" t="str">
        <f>S2PQ_relational[[#This Row],[PIGUID]]&amp;S2PQ_relational[[#This Row],[PQGUID]]</f>
        <v>6lD7DOdzB6Rnug1N27mNCF6etzsgtJNifSIjcs3S2UYg</v>
      </c>
      <c r="D56" t="str">
        <f>IF(INDEX(S2PQ[[S2PQGUID]:[Antwoord]],MATCH(S2PQ_relational[[#This Row],[PQGUID]],S2PQ[S2PQGUID],0),5)="nee",S2PQ_relational[[#This Row],[PIGUID]]&amp;"NO","-")</f>
        <v>-</v>
      </c>
    </row>
    <row r="57" spans="1:4" x14ac:dyDescent="0.25">
      <c r="A57" t="s">
        <v>1321</v>
      </c>
      <c r="B57" t="s">
        <v>2509</v>
      </c>
      <c r="C57" t="str">
        <f>S2PQ_relational[[#This Row],[PIGUID]]&amp;S2PQ_relational[[#This Row],[PQGUID]]</f>
        <v>6ShIxJL429s11nG2oOVz4y6etzsgtJNifSIjcs3S2UYg</v>
      </c>
      <c r="D57" t="str">
        <f>IF(INDEX(S2PQ[[S2PQGUID]:[Antwoord]],MATCH(S2PQ_relational[[#This Row],[PQGUID]],S2PQ[S2PQGUID],0),5)="nee",S2PQ_relational[[#This Row],[PIGUID]]&amp;"NO","-")</f>
        <v>-</v>
      </c>
    </row>
    <row r="58" spans="1:4" x14ac:dyDescent="0.25">
      <c r="A58" t="s">
        <v>416</v>
      </c>
      <c r="B58" t="s">
        <v>2510</v>
      </c>
      <c r="C58" t="str">
        <f>S2PQ_relational[[#This Row],[PIGUID]]&amp;S2PQ_relational[[#This Row],[PQGUID]]</f>
        <v>1pXxC0PHwGRoRqNb1TYI7C2iMzzsG3bU5EugLf7U9tjt</v>
      </c>
      <c r="D58" t="str">
        <f>IF(INDEX(S2PQ[[S2PQGUID]:[Antwoord]],MATCH(S2PQ_relational[[#This Row],[PQGUID]],S2PQ[S2PQGUID],0),5)="nee",S2PQ_relational[[#This Row],[PIGUID]]&amp;"NO","-")</f>
        <v>-</v>
      </c>
    </row>
    <row r="59" spans="1:4" x14ac:dyDescent="0.25">
      <c r="A59" t="s">
        <v>390</v>
      </c>
      <c r="B59" t="s">
        <v>2510</v>
      </c>
      <c r="C59" t="str">
        <f>S2PQ_relational[[#This Row],[PIGUID]]&amp;S2PQ_relational[[#This Row],[PQGUID]]</f>
        <v>7qWi1DgTL0gawMMSph3xxH2iMzzsG3bU5EugLf7U9tjt</v>
      </c>
      <c r="D59" t="str">
        <f>IF(INDEX(S2PQ[[S2PQGUID]:[Antwoord]],MATCH(S2PQ_relational[[#This Row],[PQGUID]],S2PQ[S2PQGUID],0),5)="nee",S2PQ_relational[[#This Row],[PIGUID]]&amp;"NO","-")</f>
        <v>-</v>
      </c>
    </row>
    <row r="60" spans="1:4" x14ac:dyDescent="0.25">
      <c r="A60" t="s">
        <v>435</v>
      </c>
      <c r="B60" t="s">
        <v>2511</v>
      </c>
      <c r="C60" t="str">
        <f>S2PQ_relational[[#This Row],[PIGUID]]&amp;S2PQ_relational[[#This Row],[PQGUID]]</f>
        <v>1TSJff9m2ibKS6UM3heOEL1EbcM9s6n6OPXw8GDGO8Pr</v>
      </c>
      <c r="D60" t="str">
        <f>IF(INDEX(S2PQ[[S2PQGUID]:[Antwoord]],MATCH(S2PQ_relational[[#This Row],[PQGUID]],S2PQ[S2PQGUID],0),5)="nee",S2PQ_relational[[#This Row],[PIGUID]]&amp;"NO","-")</f>
        <v>-</v>
      </c>
    </row>
    <row r="61" spans="1:4" x14ac:dyDescent="0.25">
      <c r="A61" t="s">
        <v>442</v>
      </c>
      <c r="B61" t="s">
        <v>2511</v>
      </c>
      <c r="C61" t="str">
        <f>S2PQ_relational[[#This Row],[PIGUID]]&amp;S2PQ_relational[[#This Row],[PQGUID]]</f>
        <v>4fGb0i5YukdZcKEyySjCJm1EbcM9s6n6OPXw8GDGO8Pr</v>
      </c>
      <c r="D61" t="str">
        <f>IF(INDEX(S2PQ[[S2PQGUID]:[Antwoord]],MATCH(S2PQ_relational[[#This Row],[PQGUID]],S2PQ[S2PQGUID],0),5)="nee",S2PQ_relational[[#This Row],[PIGUID]]&amp;"NO","-")</f>
        <v>-</v>
      </c>
    </row>
    <row r="62" spans="1:4" x14ac:dyDescent="0.25">
      <c r="A62" t="s">
        <v>460</v>
      </c>
      <c r="B62" t="s">
        <v>2511</v>
      </c>
      <c r="C62" t="str">
        <f>S2PQ_relational[[#This Row],[PIGUID]]&amp;S2PQ_relational[[#This Row],[PQGUID]]</f>
        <v>3xgVjHszPzq1j3HoKoE9Qy1EbcM9s6n6OPXw8GDGO8Pr</v>
      </c>
      <c r="D62" t="str">
        <f>IF(INDEX(S2PQ[[S2PQGUID]:[Antwoord]],MATCH(S2PQ_relational[[#This Row],[PQGUID]],S2PQ[S2PQGUID],0),5)="nee",S2PQ_relational[[#This Row],[PIGUID]]&amp;"NO","-")</f>
        <v>-</v>
      </c>
    </row>
    <row r="63" spans="1:4" x14ac:dyDescent="0.25">
      <c r="A63" t="s">
        <v>456</v>
      </c>
      <c r="B63" t="s">
        <v>2511</v>
      </c>
      <c r="C63" t="str">
        <f>S2PQ_relational[[#This Row],[PIGUID]]&amp;S2PQ_relational[[#This Row],[PQGUID]]</f>
        <v>2eDSq0NF4kZ8Vk6KKDuBNg1EbcM9s6n6OPXw8GDGO8Pr</v>
      </c>
      <c r="D63" t="str">
        <f>IF(INDEX(S2PQ[[S2PQGUID]:[Antwoord]],MATCH(S2PQ_relational[[#This Row],[PQGUID]],S2PQ[S2PQGUID],0),5)="nee",S2PQ_relational[[#This Row],[PIGUID]]&amp;"NO","-")</f>
        <v>-</v>
      </c>
    </row>
    <row r="64" spans="1:4" x14ac:dyDescent="0.25">
      <c r="A64" t="s">
        <v>448</v>
      </c>
      <c r="B64" t="s">
        <v>2511</v>
      </c>
      <c r="C64" t="str">
        <f>S2PQ_relational[[#This Row],[PIGUID]]&amp;S2PQ_relational[[#This Row],[PQGUID]]</f>
        <v>1VSLQzzilblSktYudN1A4H1EbcM9s6n6OPXw8GDGO8Pr</v>
      </c>
      <c r="D64" t="str">
        <f>IF(INDEX(S2PQ[[S2PQGUID]:[Antwoord]],MATCH(S2PQ_relational[[#This Row],[PQGUID]],S2PQ[S2PQGUID],0),5)="nee",S2PQ_relational[[#This Row],[PIGUID]]&amp;"NO","-")</f>
        <v>-</v>
      </c>
    </row>
    <row r="65" spans="1:4" x14ac:dyDescent="0.25">
      <c r="A65" t="s">
        <v>452</v>
      </c>
      <c r="B65" t="s">
        <v>2511</v>
      </c>
      <c r="C65" t="str">
        <f>S2PQ_relational[[#This Row],[PIGUID]]&amp;S2PQ_relational[[#This Row],[PQGUID]]</f>
        <v>3N94yTLu3DzGG8f2VBVZfC1EbcM9s6n6OPXw8GDGO8Pr</v>
      </c>
      <c r="D65" t="str">
        <f>IF(INDEX(S2PQ[[S2PQGUID]:[Antwoord]],MATCH(S2PQ_relational[[#This Row],[PQGUID]],S2PQ[S2PQGUID],0),5)="nee",S2PQ_relational[[#This Row],[PIGUID]]&amp;"NO","-")</f>
        <v>-</v>
      </c>
    </row>
    <row r="66" spans="1:4" x14ac:dyDescent="0.25">
      <c r="A66" t="s">
        <v>464</v>
      </c>
      <c r="B66" t="s">
        <v>2511</v>
      </c>
      <c r="C66" t="str">
        <f>S2PQ_relational[[#This Row],[PIGUID]]&amp;S2PQ_relational[[#This Row],[PQGUID]]</f>
        <v>3SUes8vu1ltomPzans0vqB1EbcM9s6n6OPXw8GDGO8Pr</v>
      </c>
      <c r="D66" t="str">
        <f>IF(INDEX(S2PQ[[S2PQGUID]:[Antwoord]],MATCH(S2PQ_relational[[#This Row],[PQGUID]],S2PQ[S2PQGUID],0),5)="nee",S2PQ_relational[[#This Row],[PIGUID]]&amp;"NO","-")</f>
        <v>-</v>
      </c>
    </row>
    <row r="67" spans="1:4" x14ac:dyDescent="0.25">
      <c r="A67" t="s">
        <v>222</v>
      </c>
      <c r="B67" t="s">
        <v>2511</v>
      </c>
      <c r="C67" t="str">
        <f>S2PQ_relational[[#This Row],[PIGUID]]&amp;S2PQ_relational[[#This Row],[PQGUID]]</f>
        <v>7pu2JeYyYjQlQ0Haquo5pE1EbcM9s6n6OPXw8GDGO8Pr</v>
      </c>
      <c r="D67" t="str">
        <f>IF(INDEX(S2PQ[[S2PQGUID]:[Antwoord]],MATCH(S2PQ_relational[[#This Row],[PQGUID]],S2PQ[S2PQGUID],0),5)="nee",S2PQ_relational[[#This Row],[PIGUID]]&amp;"NO","-")</f>
        <v>-</v>
      </c>
    </row>
    <row r="68" spans="1:4" x14ac:dyDescent="0.25">
      <c r="A68" t="s">
        <v>261</v>
      </c>
      <c r="B68" t="s">
        <v>2511</v>
      </c>
      <c r="C68" t="str">
        <f>S2PQ_relational[[#This Row],[PIGUID]]&amp;S2PQ_relational[[#This Row],[PQGUID]]</f>
        <v>6dJIu6qIaRaZPvPRzhAP6T1EbcM9s6n6OPXw8GDGO8Pr</v>
      </c>
      <c r="D68" t="str">
        <f>IF(INDEX(S2PQ[[S2PQGUID]:[Antwoord]],MATCH(S2PQ_relational[[#This Row],[PQGUID]],S2PQ[S2PQGUID],0),5)="nee",S2PQ_relational[[#This Row],[PIGUID]]&amp;"NO","-")</f>
        <v>-</v>
      </c>
    </row>
    <row r="69" spans="1:4" x14ac:dyDescent="0.25">
      <c r="A69" t="s">
        <v>416</v>
      </c>
      <c r="B69" t="s">
        <v>2511</v>
      </c>
      <c r="C69" t="str">
        <f>S2PQ_relational[[#This Row],[PIGUID]]&amp;S2PQ_relational[[#This Row],[PQGUID]]</f>
        <v>1pXxC0PHwGRoRqNb1TYI7C1EbcM9s6n6OPXw8GDGO8Pr</v>
      </c>
      <c r="D69" t="str">
        <f>IF(INDEX(S2PQ[[S2PQGUID]:[Antwoord]],MATCH(S2PQ_relational[[#This Row],[PQGUID]],S2PQ[S2PQGUID],0),5)="nee",S2PQ_relational[[#This Row],[PIGUID]]&amp;"NO","-")</f>
        <v>-</v>
      </c>
    </row>
    <row r="70" spans="1:4" x14ac:dyDescent="0.25">
      <c r="A70" t="s">
        <v>390</v>
      </c>
      <c r="B70" t="s">
        <v>2511</v>
      </c>
      <c r="C70" t="str">
        <f>S2PQ_relational[[#This Row],[PIGUID]]&amp;S2PQ_relational[[#This Row],[PQGUID]]</f>
        <v>7qWi1DgTL0gawMMSph3xxH1EbcM9s6n6OPXw8GDGO8Pr</v>
      </c>
      <c r="D70" t="str">
        <f>IF(INDEX(S2PQ[[S2PQGUID]:[Antwoord]],MATCH(S2PQ_relational[[#This Row],[PQGUID]],S2PQ[S2PQGUID],0),5)="nee",S2PQ_relational[[#This Row],[PIGUID]]&amp;"NO","-")</f>
        <v>-</v>
      </c>
    </row>
    <row r="71" spans="1:4" x14ac:dyDescent="0.25">
      <c r="A71" t="s">
        <v>339</v>
      </c>
      <c r="B71" t="s">
        <v>2512</v>
      </c>
      <c r="C71" t="str">
        <f>S2PQ_relational[[#This Row],[PIGUID]]&amp;S2PQ_relational[[#This Row],[PQGUID]]</f>
        <v>6EYtjgupsXXz3H09Jz3i864xAn80SAaOTMxD51C0VnLp</v>
      </c>
      <c r="D71" t="str">
        <f>IF(INDEX(S2PQ[[S2PQGUID]:[Antwoord]],MATCH(S2PQ_relational[[#This Row],[PQGUID]],S2PQ[S2PQGUID],0),5)="nee",S2PQ_relational[[#This Row],[PIGUID]]&amp;"NO","-")</f>
        <v>-</v>
      </c>
    </row>
    <row r="72" spans="1:4" x14ac:dyDescent="0.25">
      <c r="A72" t="s">
        <v>320</v>
      </c>
      <c r="B72" t="s">
        <v>2512</v>
      </c>
      <c r="C72" t="str">
        <f>S2PQ_relational[[#This Row],[PIGUID]]&amp;S2PQ_relational[[#This Row],[PQGUID]]</f>
        <v>2ONlgXpEenYzjTPEH4bSZ14xAn80SAaOTMxD51C0VnLp</v>
      </c>
      <c r="D72" t="str">
        <f>IF(INDEX(S2PQ[[S2PQGUID]:[Antwoord]],MATCH(S2PQ_relational[[#This Row],[PQGUID]],S2PQ[S2PQGUID],0),5)="nee",S2PQ_relational[[#This Row],[PIGUID]]&amp;"NO","-")</f>
        <v>-</v>
      </c>
    </row>
    <row r="73" spans="1:4" x14ac:dyDescent="0.25">
      <c r="A73" t="s">
        <v>286</v>
      </c>
      <c r="B73" t="s">
        <v>2512</v>
      </c>
      <c r="C73" t="str">
        <f>S2PQ_relational[[#This Row],[PIGUID]]&amp;S2PQ_relational[[#This Row],[PQGUID]]</f>
        <v>2Zbw0GTEp0uzi7d3sNeHWz4xAn80SAaOTMxD51C0VnLp</v>
      </c>
      <c r="D73" t="str">
        <f>IF(INDEX(S2PQ[[S2PQGUID]:[Antwoord]],MATCH(S2PQ_relational[[#This Row],[PQGUID]],S2PQ[S2PQGUID],0),5)="nee",S2PQ_relational[[#This Row],[PIGUID]]&amp;"NO","-")</f>
        <v>-</v>
      </c>
    </row>
    <row r="74" spans="1:4" x14ac:dyDescent="0.25">
      <c r="A74" t="s">
        <v>280</v>
      </c>
      <c r="B74" t="s">
        <v>2512</v>
      </c>
      <c r="C74" t="str">
        <f>S2PQ_relational[[#This Row],[PIGUID]]&amp;S2PQ_relational[[#This Row],[PQGUID]]</f>
        <v>4c9tw6Torztux5iJUwpkyn4xAn80SAaOTMxD51C0VnLp</v>
      </c>
      <c r="D74" t="str">
        <f>IF(INDEX(S2PQ[[S2PQGUID]:[Antwoord]],MATCH(S2PQ_relational[[#This Row],[PQGUID]],S2PQ[S2PQGUID],0),5)="nee",S2PQ_relational[[#This Row],[PIGUID]]&amp;"NO","-")</f>
        <v>-</v>
      </c>
    </row>
    <row r="75" spans="1:4" x14ac:dyDescent="0.25">
      <c r="A75" t="s">
        <v>267</v>
      </c>
      <c r="B75" t="s">
        <v>2512</v>
      </c>
      <c r="C75" t="str">
        <f>S2PQ_relational[[#This Row],[PIGUID]]&amp;S2PQ_relational[[#This Row],[PQGUID]]</f>
        <v>2vSc9ajVPbSW1VLTdcvLYn4xAn80SAaOTMxD51C0VnLp</v>
      </c>
      <c r="D75" t="str">
        <f>IF(INDEX(S2PQ[[S2PQGUID]:[Antwoord]],MATCH(S2PQ_relational[[#This Row],[PQGUID]],S2PQ[S2PQGUID],0),5)="nee",S2PQ_relational[[#This Row],[PIGUID]]&amp;"NO","-")</f>
        <v>-</v>
      </c>
    </row>
    <row r="76" spans="1:4" x14ac:dyDescent="0.25">
      <c r="A76" t="s">
        <v>274</v>
      </c>
      <c r="B76" t="s">
        <v>2512</v>
      </c>
      <c r="C76" t="str">
        <f>S2PQ_relational[[#This Row],[PIGUID]]&amp;S2PQ_relational[[#This Row],[PQGUID]]</f>
        <v>5FShK1nH0dePcZZ6NRxVOI4xAn80SAaOTMxD51C0VnLp</v>
      </c>
      <c r="D76" t="str">
        <f>IF(INDEX(S2PQ[[S2PQGUID]:[Antwoord]],MATCH(S2PQ_relational[[#This Row],[PQGUID]],S2PQ[S2PQGUID],0),5)="nee",S2PQ_relational[[#This Row],[PIGUID]]&amp;"NO","-")</f>
        <v>-</v>
      </c>
    </row>
    <row r="77" spans="1:4" x14ac:dyDescent="0.25">
      <c r="A77" t="s">
        <v>248</v>
      </c>
      <c r="B77" t="s">
        <v>2512</v>
      </c>
      <c r="C77" t="str">
        <f>S2PQ_relational[[#This Row],[PIGUID]]&amp;S2PQ_relational[[#This Row],[PQGUID]]</f>
        <v>5xFBRKHSe09twkrrxx0w4b4xAn80SAaOTMxD51C0VnLp</v>
      </c>
      <c r="D77" t="str">
        <f>IF(INDEX(S2PQ[[S2PQGUID]:[Antwoord]],MATCH(S2PQ_relational[[#This Row],[PQGUID]],S2PQ[S2PQGUID],0),5)="nee",S2PQ_relational[[#This Row],[PIGUID]]&amp;"NO","-")</f>
        <v>-</v>
      </c>
    </row>
    <row r="78" spans="1:4" x14ac:dyDescent="0.25">
      <c r="A78" t="s">
        <v>292</v>
      </c>
      <c r="B78" t="s">
        <v>2513</v>
      </c>
      <c r="C78" t="str">
        <f>S2PQ_relational[[#This Row],[PIGUID]]&amp;S2PQ_relational[[#This Row],[PQGUID]]</f>
        <v>15CtvxiFNIPFtLLoR0GNWS6YKUwZscvhUY8W9GhUNQOU</v>
      </c>
      <c r="D78" t="str">
        <f>IF(INDEX(S2PQ[[S2PQGUID]:[Antwoord]],MATCH(S2PQ_relational[[#This Row],[PQGUID]],S2PQ[S2PQGUID],0),5)="nee",S2PQ_relational[[#This Row],[PIGUID]]&amp;"NO","-")</f>
        <v>-</v>
      </c>
    </row>
    <row r="79" spans="1:4" x14ac:dyDescent="0.25">
      <c r="A79" t="s">
        <v>242</v>
      </c>
      <c r="B79" t="s">
        <v>2513</v>
      </c>
      <c r="C79" t="str">
        <f>S2PQ_relational[[#This Row],[PIGUID]]&amp;S2PQ_relational[[#This Row],[PQGUID]]</f>
        <v>1nFiybvI8GEmwbtCaJzTcs6YKUwZscvhUY8W9GhUNQOU</v>
      </c>
      <c r="D79" t="str">
        <f>IF(INDEX(S2PQ[[S2PQGUID]:[Antwoord]],MATCH(S2PQ_relational[[#This Row],[PQGUID]],S2PQ[S2PQGUID],0),5)="nee",S2PQ_relational[[#This Row],[PIGUID]]&amp;"NO","-")</f>
        <v>-</v>
      </c>
    </row>
    <row r="80" spans="1:4" x14ac:dyDescent="0.25">
      <c r="A80" t="s">
        <v>133</v>
      </c>
      <c r="B80" t="s">
        <v>2513</v>
      </c>
      <c r="C80" t="str">
        <f>S2PQ_relational[[#This Row],[PIGUID]]&amp;S2PQ_relational[[#This Row],[PQGUID]]</f>
        <v>1Cd5ZpTKNGBq5IOtiRWtXT6YKUwZscvhUY8W9GhUNQOU</v>
      </c>
      <c r="D80" t="str">
        <f>IF(INDEX(S2PQ[[S2PQGUID]:[Antwoord]],MATCH(S2PQ_relational[[#This Row],[PQGUID]],S2PQ[S2PQGUID],0),5)="nee",S2PQ_relational[[#This Row],[PIGUID]]&amp;"NO","-")</f>
        <v>-</v>
      </c>
    </row>
    <row r="81" spans="1:4" x14ac:dyDescent="0.25">
      <c r="A81" t="s">
        <v>159</v>
      </c>
      <c r="B81" t="s">
        <v>2513</v>
      </c>
      <c r="C81" t="str">
        <f>S2PQ_relational[[#This Row],[PIGUID]]&amp;S2PQ_relational[[#This Row],[PQGUID]]</f>
        <v>3RtrDS6HRizdCuLblEwO2i6YKUwZscvhUY8W9GhUNQOU</v>
      </c>
      <c r="D81" t="str">
        <f>IF(INDEX(S2PQ[[S2PQGUID]:[Antwoord]],MATCH(S2PQ_relational[[#This Row],[PQGUID]],S2PQ[S2PQGUID],0),5)="nee",S2PQ_relational[[#This Row],[PIGUID]]&amp;"NO","-")</f>
        <v>-</v>
      </c>
    </row>
    <row r="82" spans="1:4" x14ac:dyDescent="0.25">
      <c r="A82" t="s">
        <v>1357</v>
      </c>
      <c r="B82" t="s">
        <v>2514</v>
      </c>
      <c r="C82" t="str">
        <f>S2PQ_relational[[#This Row],[PIGUID]]&amp;S2PQ_relational[[#This Row],[PQGUID]]</f>
        <v>2OCiodFuK1rlixpWaP9dz4olPxP688jGFD8NAhFWCVU</v>
      </c>
      <c r="D82" t="str">
        <f>IF(INDEX(S2PQ[[S2PQGUID]:[Antwoord]],MATCH(S2PQ_relational[[#This Row],[PQGUID]],S2PQ[S2PQGUID],0),5)="nee",S2PQ_relational[[#This Row],[PIGUID]]&amp;"NO","-")</f>
        <v>-</v>
      </c>
    </row>
    <row r="83" spans="1:4" x14ac:dyDescent="0.25">
      <c r="A83" t="s">
        <v>1349</v>
      </c>
      <c r="B83" t="s">
        <v>2514</v>
      </c>
      <c r="C83" t="str">
        <f>S2PQ_relational[[#This Row],[PIGUID]]&amp;S2PQ_relational[[#This Row],[PQGUID]]</f>
        <v>5fykOKaat54TiKeJ3Hsdxi4olPxP688jGFD8NAhFWCVU</v>
      </c>
      <c r="D83" t="str">
        <f>IF(INDEX(S2PQ[[S2PQGUID]:[Antwoord]],MATCH(S2PQ_relational[[#This Row],[PQGUID]],S2PQ[S2PQGUID],0),5)="nee",S2PQ_relational[[#This Row],[PIGUID]]&amp;"NO","-")</f>
        <v>-</v>
      </c>
    </row>
    <row r="84" spans="1:4" x14ac:dyDescent="0.25">
      <c r="A84" t="s">
        <v>1348</v>
      </c>
      <c r="B84" t="s">
        <v>2514</v>
      </c>
      <c r="C84" t="str">
        <f>S2PQ_relational[[#This Row],[PIGUID]]&amp;S2PQ_relational[[#This Row],[PQGUID]]</f>
        <v>2O2RBDm2SCvPwdrmT1rH0G4olPxP688jGFD8NAhFWCVU</v>
      </c>
      <c r="D84" t="str">
        <f>IF(INDEX(S2PQ[[S2PQGUID]:[Antwoord]],MATCH(S2PQ_relational[[#This Row],[PQGUID]],S2PQ[S2PQGUID],0),5)="nee",S2PQ_relational[[#This Row],[PIGUID]]&amp;"NO","-")</f>
        <v>-</v>
      </c>
    </row>
    <row r="85" spans="1:4" x14ac:dyDescent="0.25">
      <c r="A85" t="s">
        <v>1347</v>
      </c>
      <c r="B85" t="s">
        <v>2514</v>
      </c>
      <c r="C85" t="str">
        <f>S2PQ_relational[[#This Row],[PIGUID]]&amp;S2PQ_relational[[#This Row],[PQGUID]]</f>
        <v>5mPXfcMYhxhtowbRri3IQe4olPxP688jGFD8NAhFWCVU</v>
      </c>
      <c r="D85" t="str">
        <f>IF(INDEX(S2PQ[[S2PQGUID]:[Antwoord]],MATCH(S2PQ_relational[[#This Row],[PQGUID]],S2PQ[S2PQGUID],0),5)="nee",S2PQ_relational[[#This Row],[PIGUID]]&amp;"NO","-")</f>
        <v>-</v>
      </c>
    </row>
    <row r="86" spans="1:4" x14ac:dyDescent="0.25">
      <c r="A86" t="s">
        <v>1354</v>
      </c>
      <c r="B86" t="s">
        <v>2514</v>
      </c>
      <c r="C86" t="str">
        <f>S2PQ_relational[[#This Row],[PIGUID]]&amp;S2PQ_relational[[#This Row],[PQGUID]]</f>
        <v>17A0TWTezVDi28Glayo9lo4olPxP688jGFD8NAhFWCVU</v>
      </c>
      <c r="D86" t="str">
        <f>IF(INDEX(S2PQ[[S2PQGUID]:[Antwoord]],MATCH(S2PQ_relational[[#This Row],[PQGUID]],S2PQ[S2PQGUID],0),5)="nee",S2PQ_relational[[#This Row],[PIGUID]]&amp;"NO","-")</f>
        <v>-</v>
      </c>
    </row>
    <row r="87" spans="1:4" x14ac:dyDescent="0.25">
      <c r="A87" t="s">
        <v>1355</v>
      </c>
      <c r="B87" t="s">
        <v>2514</v>
      </c>
      <c r="C87" t="str">
        <f>S2PQ_relational[[#This Row],[PIGUID]]&amp;S2PQ_relational[[#This Row],[PQGUID]]</f>
        <v>1nmjX0eVRR8MGmNwWa2JRg4olPxP688jGFD8NAhFWCVU</v>
      </c>
      <c r="D87" t="str">
        <f>IF(INDEX(S2PQ[[S2PQGUID]:[Antwoord]],MATCH(S2PQ_relational[[#This Row],[PQGUID]],S2PQ[S2PQGUID],0),5)="nee",S2PQ_relational[[#This Row],[PIGUID]]&amp;"NO","-")</f>
        <v>-</v>
      </c>
    </row>
    <row r="88" spans="1:4" x14ac:dyDescent="0.25">
      <c r="A88" t="s">
        <v>1353</v>
      </c>
      <c r="B88" t="s">
        <v>2514</v>
      </c>
      <c r="C88" t="str">
        <f>S2PQ_relational[[#This Row],[PIGUID]]&amp;S2PQ_relational[[#This Row],[PQGUID]]</f>
        <v>5R8KVBcIttnu0XWYX32GfI4olPxP688jGFD8NAhFWCVU</v>
      </c>
      <c r="D88" t="str">
        <f>IF(INDEX(S2PQ[[S2PQGUID]:[Antwoord]],MATCH(S2PQ_relational[[#This Row],[PQGUID]],S2PQ[S2PQGUID],0),5)="nee",S2PQ_relational[[#This Row],[PIGUID]]&amp;"NO","-")</f>
        <v>-</v>
      </c>
    </row>
    <row r="89" spans="1:4" x14ac:dyDescent="0.25">
      <c r="A89" t="s">
        <v>1346</v>
      </c>
      <c r="B89" t="s">
        <v>2514</v>
      </c>
      <c r="C89" t="str">
        <f>S2PQ_relational[[#This Row],[PIGUID]]&amp;S2PQ_relational[[#This Row],[PQGUID]]</f>
        <v>7hOTPldse8gJRQ2v6uOO9x4olPxP688jGFD8NAhFWCVU</v>
      </c>
      <c r="D89" t="str">
        <f>IF(INDEX(S2PQ[[S2PQGUID]:[Antwoord]],MATCH(S2PQ_relational[[#This Row],[PQGUID]],S2PQ[S2PQGUID],0),5)="nee",S2PQ_relational[[#This Row],[PIGUID]]&amp;"NO","-")</f>
        <v>-</v>
      </c>
    </row>
    <row r="90" spans="1:4" x14ac:dyDescent="0.25">
      <c r="A90" t="s">
        <v>1350</v>
      </c>
      <c r="B90" t="s">
        <v>2514</v>
      </c>
      <c r="C90" t="str">
        <f>S2PQ_relational[[#This Row],[PIGUID]]&amp;S2PQ_relational[[#This Row],[PQGUID]]</f>
        <v>lexOcDEw5oGsJLmfei3Xg4olPxP688jGFD8NAhFWCVU</v>
      </c>
      <c r="D90" t="str">
        <f>IF(INDEX(S2PQ[[S2PQGUID]:[Antwoord]],MATCH(S2PQ_relational[[#This Row],[PQGUID]],S2PQ[S2PQGUID],0),5)="nee",S2PQ_relational[[#This Row],[PIGUID]]&amp;"NO","-")</f>
        <v>-</v>
      </c>
    </row>
    <row r="91" spans="1:4" x14ac:dyDescent="0.25">
      <c r="A91" t="s">
        <v>1351</v>
      </c>
      <c r="B91" t="s">
        <v>2514</v>
      </c>
      <c r="C91" t="str">
        <f>S2PQ_relational[[#This Row],[PIGUID]]&amp;S2PQ_relational[[#This Row],[PQGUID]]</f>
        <v>4KiAS3Bj2bWvWudrKfQeV54olPxP688jGFD8NAhFWCVU</v>
      </c>
      <c r="D91" t="str">
        <f>IF(INDEX(S2PQ[[S2PQGUID]:[Antwoord]],MATCH(S2PQ_relational[[#This Row],[PQGUID]],S2PQ[S2PQGUID],0),5)="nee",S2PQ_relational[[#This Row],[PIGUID]]&amp;"NO","-")</f>
        <v>-</v>
      </c>
    </row>
    <row r="92" spans="1:4" x14ac:dyDescent="0.25">
      <c r="A92" t="s">
        <v>1352</v>
      </c>
      <c r="B92" t="s">
        <v>2514</v>
      </c>
      <c r="C92" t="str">
        <f>S2PQ_relational[[#This Row],[PIGUID]]&amp;S2PQ_relational[[#This Row],[PQGUID]]</f>
        <v>6M6KyF8fu3NUioXvrS7CXU4olPxP688jGFD8NAhFWCVU</v>
      </c>
      <c r="D92" t="str">
        <f>IF(INDEX(S2PQ[[S2PQGUID]:[Antwoord]],MATCH(S2PQ_relational[[#This Row],[PQGUID]],S2PQ[S2PQGUID],0),5)="nee",S2PQ_relational[[#This Row],[PIGUID]]&amp;"NO","-")</f>
        <v>-</v>
      </c>
    </row>
    <row r="93" spans="1:4" x14ac:dyDescent="0.25">
      <c r="A93" t="s">
        <v>403</v>
      </c>
      <c r="B93" t="s">
        <v>2515</v>
      </c>
      <c r="C93" t="str">
        <f>S2PQ_relational[[#This Row],[PIGUID]]&amp;S2PQ_relational[[#This Row],[PQGUID]]</f>
        <v>30OVyrTdcfsF8lDZsh6oCJ40wa7FJqMUBIQlksNgatTB</v>
      </c>
      <c r="D93" t="str">
        <f>IF(INDEX(S2PQ[[S2PQGUID]:[Antwoord]],MATCH(S2PQ_relational[[#This Row],[PQGUID]],S2PQ[S2PQGUID],0),5)="nee",S2PQ_relational[[#This Row],[PIGUID]]&amp;"NO","-")</f>
        <v>-</v>
      </c>
    </row>
    <row r="94" spans="1:4" x14ac:dyDescent="0.25">
      <c r="A94" t="s">
        <v>422</v>
      </c>
      <c r="B94" t="s">
        <v>2515</v>
      </c>
      <c r="C94" t="str">
        <f>S2PQ_relational[[#This Row],[PIGUID]]&amp;S2PQ_relational[[#This Row],[PQGUID]]</f>
        <v>67sPI4miCgShcy6GLWXJYw40wa7FJqMUBIQlksNgatTB</v>
      </c>
      <c r="D94" t="str">
        <f>IF(INDEX(S2PQ[[S2PQGUID]:[Antwoord]],MATCH(S2PQ_relational[[#This Row],[PQGUID]],S2PQ[S2PQGUID],0),5)="nee",S2PQ_relational[[#This Row],[PIGUID]]&amp;"NO","-")</f>
        <v>-</v>
      </c>
    </row>
    <row r="95" spans="1:4" x14ac:dyDescent="0.25">
      <c r="A95" t="s">
        <v>2516</v>
      </c>
      <c r="B95" t="s">
        <v>2517</v>
      </c>
      <c r="C95" t="str">
        <f>S2PQ_relational[[#This Row],[PIGUID]]&amp;S2PQ_relational[[#This Row],[PQGUID]]</f>
        <v>7kNmrFzeU4wRlc96GF8JQJ4bHZ8bEW318523teCm0vOO</v>
      </c>
      <c r="D95" t="e">
        <f>IF(INDEX(S2PQ[[S2PQGUID]:[Antwoord]],MATCH(S2PQ_relational[[#This Row],[PQGUID]],S2PQ[S2PQGUID],0),5)="nee",S2PQ_relational[[#This Row],[PIGUID]]&amp;"NO","-")</f>
        <v>#N/A</v>
      </c>
    </row>
    <row r="96" spans="1:4" x14ac:dyDescent="0.25">
      <c r="A96" t="s">
        <v>2518</v>
      </c>
      <c r="B96" t="s">
        <v>2519</v>
      </c>
      <c r="C96" t="str">
        <f>S2PQ_relational[[#This Row],[PIGUID]]&amp;S2PQ_relational[[#This Row],[PQGUID]]</f>
        <v>7jZFiWhjWGRPg9d7uoFGp3oYke0cSyF2fmq10YN8tkV</v>
      </c>
      <c r="D96" t="e">
        <f>IF(INDEX(S2PQ[[S2PQGUID]:[Antwoord]],MATCH(S2PQ_relational[[#This Row],[PQGUID]],S2PQ[S2PQGUID],0),5)="nee",S2PQ_relational[[#This Row],[PIGUID]]&amp;"NO","-")</f>
        <v>#N/A</v>
      </c>
    </row>
    <row r="97" spans="1:4" x14ac:dyDescent="0.25">
      <c r="A97" t="s">
        <v>2520</v>
      </c>
      <c r="B97" t="s">
        <v>2519</v>
      </c>
      <c r="C97" t="str">
        <f>S2PQ_relational[[#This Row],[PIGUID]]&amp;S2PQ_relational[[#This Row],[PQGUID]]</f>
        <v>50MbjXFXmv6pkqsilOt7cY3oYke0cSyF2fmq10YN8tkV</v>
      </c>
      <c r="D97" t="e">
        <f>IF(INDEX(S2PQ[[S2PQGUID]:[Antwoord]],MATCH(S2PQ_relational[[#This Row],[PQGUID]],S2PQ[S2PQGUID],0),5)="nee",S2PQ_relational[[#This Row],[PIGUID]]&amp;"NO","-")</f>
        <v>#N/A</v>
      </c>
    </row>
    <row r="98" spans="1:4" x14ac:dyDescent="0.25">
      <c r="A98" t="s">
        <v>42</v>
      </c>
      <c r="C98" t="str">
        <f>S2PQ_relational[[#This Row],[PIGUID]]&amp;S2PQ_relational[[#This Row],[PQGUID]]</f>
        <v>3YXamSRK88vIaEpX1nF7G7</v>
      </c>
      <c r="D98" t="e">
        <f>IF(INDEX(S2PQ[[S2PQGUID]:[Antwoord]],MATCH(S2PQ_relational[[#This Row],[PQGUID]],S2PQ[S2PQGUID],0),5)="nee",S2PQ_relational[[#This Row],[PIGUID]]&amp;"NO","-")</f>
        <v>#N/A</v>
      </c>
    </row>
    <row r="99" spans="1:4" x14ac:dyDescent="0.25">
      <c r="A99" t="s">
        <v>60</v>
      </c>
      <c r="C99" t="str">
        <f>S2PQ_relational[[#This Row],[PIGUID]]&amp;S2PQ_relational[[#This Row],[PQGUID]]</f>
        <v>1DPqtWcxyCUhCTPFlOWGyO</v>
      </c>
      <c r="D99" t="e">
        <f>IF(INDEX(S2PQ[[S2PQGUID]:[Antwoord]],MATCH(S2PQ_relational[[#This Row],[PQGUID]],S2PQ[S2PQGUID],0),5)="nee",S2PQ_relational[[#This Row],[PIGUID]]&amp;"NO","-")</f>
        <v>#N/A</v>
      </c>
    </row>
    <row r="100" spans="1:4" x14ac:dyDescent="0.25">
      <c r="A100" t="s">
        <v>120</v>
      </c>
      <c r="C100" t="str">
        <f>S2PQ_relational[[#This Row],[PIGUID]]&amp;S2PQ_relational[[#This Row],[PQGUID]]</f>
        <v>KZxCByTq1x2JarNkeutji</v>
      </c>
      <c r="D100" t="e">
        <f>IF(INDEX(S2PQ[[S2PQGUID]:[Antwoord]],MATCH(S2PQ_relational[[#This Row],[PQGUID]],S2PQ[S2PQGUID],0),5)="nee",S2PQ_relational[[#This Row],[PIGUID]]&amp;"NO","-")</f>
        <v>#N/A</v>
      </c>
    </row>
    <row r="101" spans="1:4" x14ac:dyDescent="0.25">
      <c r="A101" t="s">
        <v>127</v>
      </c>
      <c r="C101" t="str">
        <f>S2PQ_relational[[#This Row],[PIGUID]]&amp;S2PQ_relational[[#This Row],[PQGUID]]</f>
        <v>3cqseMmVdH1ciBZhSvs3mm</v>
      </c>
      <c r="D101" t="e">
        <f>IF(INDEX(S2PQ[[S2PQGUID]:[Antwoord]],MATCH(S2PQ_relational[[#This Row],[PQGUID]],S2PQ[S2PQGUID],0),5)="nee",S2PQ_relational[[#This Row],[PIGUID]]&amp;"NO","-")</f>
        <v>#N/A</v>
      </c>
    </row>
    <row r="102" spans="1:4" x14ac:dyDescent="0.25">
      <c r="A102" t="s">
        <v>140</v>
      </c>
      <c r="C102" t="str">
        <f>S2PQ_relational[[#This Row],[PIGUID]]&amp;S2PQ_relational[[#This Row],[PQGUID]]</f>
        <v>3k1zTIlLwTpRHuhKLLDn5</v>
      </c>
      <c r="D102" t="e">
        <f>IF(INDEX(S2PQ[[S2PQGUID]:[Antwoord]],MATCH(S2PQ_relational[[#This Row],[PQGUID]],S2PQ[S2PQGUID],0),5)="nee",S2PQ_relational[[#This Row],[PIGUID]]&amp;"NO","-")</f>
        <v>#N/A</v>
      </c>
    </row>
    <row r="103" spans="1:4" x14ac:dyDescent="0.25">
      <c r="A103" t="s">
        <v>146</v>
      </c>
      <c r="C103" t="str">
        <f>S2PQ_relational[[#This Row],[PIGUID]]&amp;S2PQ_relational[[#This Row],[PQGUID]]</f>
        <v>2LnUkgxSxwkhqhRS9SiAKF</v>
      </c>
      <c r="D103" t="e">
        <f>IF(INDEX(S2PQ[[S2PQGUID]:[Antwoord]],MATCH(S2PQ_relational[[#This Row],[PQGUID]],S2PQ[S2PQGUID],0),5)="nee",S2PQ_relational[[#This Row],[PIGUID]]&amp;"NO","-")</f>
        <v>#N/A</v>
      </c>
    </row>
    <row r="104" spans="1:4" x14ac:dyDescent="0.25">
      <c r="A104" t="s">
        <v>152</v>
      </c>
      <c r="C104" t="str">
        <f>S2PQ_relational[[#This Row],[PIGUID]]&amp;S2PQ_relational[[#This Row],[PQGUID]]</f>
        <v>4xHIsQY9kAecMCnzqZpWRt</v>
      </c>
      <c r="D104" t="e">
        <f>IF(INDEX(S2PQ[[S2PQGUID]:[Antwoord]],MATCH(S2PQ_relational[[#This Row],[PQGUID]],S2PQ[S2PQGUID],0),5)="nee",S2PQ_relational[[#This Row],[PIGUID]]&amp;"NO","-")</f>
        <v>#N/A</v>
      </c>
    </row>
    <row r="105" spans="1:4" x14ac:dyDescent="0.25">
      <c r="A105" t="s">
        <v>165</v>
      </c>
      <c r="C105" t="str">
        <f>S2PQ_relational[[#This Row],[PIGUID]]&amp;S2PQ_relational[[#This Row],[PQGUID]]</f>
        <v>5DecvSexBpi7ELgGwbDyBf</v>
      </c>
      <c r="D105" t="e">
        <f>IF(INDEX(S2PQ[[S2PQGUID]:[Antwoord]],MATCH(S2PQ_relational[[#This Row],[PQGUID]],S2PQ[S2PQGUID],0),5)="nee",S2PQ_relational[[#This Row],[PIGUID]]&amp;"NO","-")</f>
        <v>#N/A</v>
      </c>
    </row>
    <row r="106" spans="1:4" x14ac:dyDescent="0.25">
      <c r="A106" t="s">
        <v>172</v>
      </c>
      <c r="C106" t="str">
        <f>S2PQ_relational[[#This Row],[PIGUID]]&amp;S2PQ_relational[[#This Row],[PQGUID]]</f>
        <v>a0ZHeW9Pj6cRoTzk25qBX</v>
      </c>
      <c r="D106" t="e">
        <f>IF(INDEX(S2PQ[[S2PQGUID]:[Antwoord]],MATCH(S2PQ_relational[[#This Row],[PQGUID]],S2PQ[S2PQGUID],0),5)="nee",S2PQ_relational[[#This Row],[PIGUID]]&amp;"NO","-")</f>
        <v>#N/A</v>
      </c>
    </row>
    <row r="107" spans="1:4" x14ac:dyDescent="0.25">
      <c r="A107" t="s">
        <v>178</v>
      </c>
      <c r="C107" t="str">
        <f>S2PQ_relational[[#This Row],[PIGUID]]&amp;S2PQ_relational[[#This Row],[PQGUID]]</f>
        <v>56qKvdkR8Qg3QZIquXSE61</v>
      </c>
      <c r="D107" t="e">
        <f>IF(INDEX(S2PQ[[S2PQGUID]:[Antwoord]],MATCH(S2PQ_relational[[#This Row],[PQGUID]],S2PQ[S2PQGUID],0),5)="nee",S2PQ_relational[[#This Row],[PIGUID]]&amp;"NO","-")</f>
        <v>#N/A</v>
      </c>
    </row>
    <row r="108" spans="1:4" x14ac:dyDescent="0.25">
      <c r="A108" t="s">
        <v>185</v>
      </c>
      <c r="C108" t="str">
        <f>S2PQ_relational[[#This Row],[PIGUID]]&amp;S2PQ_relational[[#This Row],[PQGUID]]</f>
        <v>3OXeRTvG4Y0wNDWncsv7g8</v>
      </c>
      <c r="D108" t="e">
        <f>IF(INDEX(S2PQ[[S2PQGUID]:[Antwoord]],MATCH(S2PQ_relational[[#This Row],[PQGUID]],S2PQ[S2PQGUID],0),5)="nee",S2PQ_relational[[#This Row],[PIGUID]]&amp;"NO","-")</f>
        <v>#N/A</v>
      </c>
    </row>
    <row r="109" spans="1:4" x14ac:dyDescent="0.25">
      <c r="A109" t="s">
        <v>192</v>
      </c>
      <c r="C109" t="str">
        <f>S2PQ_relational[[#This Row],[PIGUID]]&amp;S2PQ_relational[[#This Row],[PQGUID]]</f>
        <v>7xlIZC2bfwh0I7BDK4eMO8</v>
      </c>
      <c r="D109" t="e">
        <f>IF(INDEX(S2PQ[[S2PQGUID]:[Antwoord]],MATCH(S2PQ_relational[[#This Row],[PQGUID]],S2PQ[S2PQGUID],0),5)="nee",S2PQ_relational[[#This Row],[PIGUID]]&amp;"NO","-")</f>
        <v>#N/A</v>
      </c>
    </row>
    <row r="110" spans="1:4" x14ac:dyDescent="0.25">
      <c r="A110" t="s">
        <v>198</v>
      </c>
      <c r="C110" t="str">
        <f>S2PQ_relational[[#This Row],[PIGUID]]&amp;S2PQ_relational[[#This Row],[PQGUID]]</f>
        <v>73cAXT0XkFCjndzIIezsen</v>
      </c>
      <c r="D110" t="e">
        <f>IF(INDEX(S2PQ[[S2PQGUID]:[Antwoord]],MATCH(S2PQ_relational[[#This Row],[PQGUID]],S2PQ[S2PQGUID],0),5)="nee",S2PQ_relational[[#This Row],[PIGUID]]&amp;"NO","-")</f>
        <v>#N/A</v>
      </c>
    </row>
    <row r="111" spans="1:4" x14ac:dyDescent="0.25">
      <c r="A111" t="s">
        <v>204</v>
      </c>
      <c r="C111" t="str">
        <f>S2PQ_relational[[#This Row],[PIGUID]]&amp;S2PQ_relational[[#This Row],[PQGUID]]</f>
        <v>1bIq5EHWDucgwQrZ6cARYP</v>
      </c>
      <c r="D111" t="e">
        <f>IF(INDEX(S2PQ[[S2PQGUID]:[Antwoord]],MATCH(S2PQ_relational[[#This Row],[PQGUID]],S2PQ[S2PQGUID],0),5)="nee",S2PQ_relational[[#This Row],[PIGUID]]&amp;"NO","-")</f>
        <v>#N/A</v>
      </c>
    </row>
    <row r="112" spans="1:4" x14ac:dyDescent="0.25">
      <c r="A112" t="s">
        <v>210</v>
      </c>
      <c r="C112" t="str">
        <f>S2PQ_relational[[#This Row],[PIGUID]]&amp;S2PQ_relational[[#This Row],[PQGUID]]</f>
        <v>1obHevX7EBslXu3YlVa7qJ</v>
      </c>
      <c r="D112" t="e">
        <f>IF(INDEX(S2PQ[[S2PQGUID]:[Antwoord]],MATCH(S2PQ_relational[[#This Row],[PQGUID]],S2PQ[S2PQGUID],0),5)="nee",S2PQ_relational[[#This Row],[PIGUID]]&amp;"NO","-")</f>
        <v>#N/A</v>
      </c>
    </row>
    <row r="113" spans="1:4" x14ac:dyDescent="0.25">
      <c r="A113" t="s">
        <v>216</v>
      </c>
      <c r="C113" t="str">
        <f>S2PQ_relational[[#This Row],[PIGUID]]&amp;S2PQ_relational[[#This Row],[PQGUID]]</f>
        <v>1QwjnjiqTobal8qoAlCxoc</v>
      </c>
      <c r="D113" t="e">
        <f>IF(INDEX(S2PQ[[S2PQGUID]:[Antwoord]],MATCH(S2PQ_relational[[#This Row],[PQGUID]],S2PQ[S2PQGUID],0),5)="nee",S2PQ_relational[[#This Row],[PIGUID]]&amp;"NO","-")</f>
        <v>#N/A</v>
      </c>
    </row>
    <row r="114" spans="1:4" x14ac:dyDescent="0.25">
      <c r="A114" t="s">
        <v>236</v>
      </c>
      <c r="C114" t="str">
        <f>S2PQ_relational[[#This Row],[PIGUID]]&amp;S2PQ_relational[[#This Row],[PQGUID]]</f>
        <v>38kaR4Gn8XD85Hygccbhjz</v>
      </c>
      <c r="D114" t="e">
        <f>IF(INDEX(S2PQ[[S2PQGUID]:[Antwoord]],MATCH(S2PQ_relational[[#This Row],[PQGUID]],S2PQ[S2PQGUID],0),5)="nee",S2PQ_relational[[#This Row],[PIGUID]]&amp;"NO","-")</f>
        <v>#N/A</v>
      </c>
    </row>
    <row r="115" spans="1:4" x14ac:dyDescent="0.25">
      <c r="A115" t="s">
        <v>305</v>
      </c>
      <c r="C115" t="str">
        <f>S2PQ_relational[[#This Row],[PIGUID]]&amp;S2PQ_relational[[#This Row],[PQGUID]]</f>
        <v>357s0XIhORS1uFsepxvwXc</v>
      </c>
      <c r="D115" t="e">
        <f>IF(INDEX(S2PQ[[S2PQGUID]:[Antwoord]],MATCH(S2PQ_relational[[#This Row],[PQGUID]],S2PQ[S2PQGUID],0),5)="nee",S2PQ_relational[[#This Row],[PIGUID]]&amp;"NO","-")</f>
        <v>#N/A</v>
      </c>
    </row>
    <row r="116" spans="1:4" x14ac:dyDescent="0.25">
      <c r="A116" t="s">
        <v>313</v>
      </c>
      <c r="C116" t="str">
        <f>S2PQ_relational[[#This Row],[PIGUID]]&amp;S2PQ_relational[[#This Row],[PQGUID]]</f>
        <v>4YQx4xZ3tSNjoUAuoFae7R</v>
      </c>
      <c r="D116" t="e">
        <f>IF(INDEX(S2PQ[[S2PQGUID]:[Antwoord]],MATCH(S2PQ_relational[[#This Row],[PQGUID]],S2PQ[S2PQGUID],0),5)="nee",S2PQ_relational[[#This Row],[PIGUID]]&amp;"NO","-")</f>
        <v>#N/A</v>
      </c>
    </row>
    <row r="117" spans="1:4" x14ac:dyDescent="0.25">
      <c r="A117" t="s">
        <v>326</v>
      </c>
      <c r="C117" t="str">
        <f>S2PQ_relational[[#This Row],[PIGUID]]&amp;S2PQ_relational[[#This Row],[PQGUID]]</f>
        <v>49O5Gdef9Rmv6MkS1VfQDt</v>
      </c>
      <c r="D117" t="e">
        <f>IF(INDEX(S2PQ[[S2PQGUID]:[Antwoord]],MATCH(S2PQ_relational[[#This Row],[PQGUID]],S2PQ[S2PQGUID],0),5)="nee",S2PQ_relational[[#This Row],[PIGUID]]&amp;"NO","-")</f>
        <v>#N/A</v>
      </c>
    </row>
    <row r="118" spans="1:4" x14ac:dyDescent="0.25">
      <c r="A118" t="s">
        <v>333</v>
      </c>
      <c r="C118" t="str">
        <f>S2PQ_relational[[#This Row],[PIGUID]]&amp;S2PQ_relational[[#This Row],[PQGUID]]</f>
        <v>4YqiBpJwx2vQfN9fVXLcKQ</v>
      </c>
      <c r="D118" t="e">
        <f>IF(INDEX(S2PQ[[S2PQGUID]:[Antwoord]],MATCH(S2PQ_relational[[#This Row],[PQGUID]],S2PQ[S2PQGUID],0),5)="nee",S2PQ_relational[[#This Row],[PIGUID]]&amp;"NO","-")</f>
        <v>#N/A</v>
      </c>
    </row>
    <row r="119" spans="1:4" x14ac:dyDescent="0.25">
      <c r="A119" t="s">
        <v>345</v>
      </c>
      <c r="C119" t="str">
        <f>S2PQ_relational[[#This Row],[PIGUID]]&amp;S2PQ_relational[[#This Row],[PQGUID]]</f>
        <v>3jJGBI0JzCSibh6OLfQBKF</v>
      </c>
      <c r="D119" t="e">
        <f>IF(INDEX(S2PQ[[S2PQGUID]:[Antwoord]],MATCH(S2PQ_relational[[#This Row],[PQGUID]],S2PQ[S2PQGUID],0),5)="nee",S2PQ_relational[[#This Row],[PIGUID]]&amp;"NO","-")</f>
        <v>#N/A</v>
      </c>
    </row>
    <row r="120" spans="1:4" x14ac:dyDescent="0.25">
      <c r="A120" t="s">
        <v>352</v>
      </c>
      <c r="C120" t="str">
        <f>S2PQ_relational[[#This Row],[PIGUID]]&amp;S2PQ_relational[[#This Row],[PQGUID]]</f>
        <v>6WgRUGKYwzfN9RwjhnFxXC</v>
      </c>
      <c r="D120" t="e">
        <f>IF(INDEX(S2PQ[[S2PQGUID]:[Antwoord]],MATCH(S2PQ_relational[[#This Row],[PQGUID]],S2PQ[S2PQGUID],0),5)="nee",S2PQ_relational[[#This Row],[PIGUID]]&amp;"NO","-")</f>
        <v>#N/A</v>
      </c>
    </row>
    <row r="121" spans="1:4" x14ac:dyDescent="0.25">
      <c r="A121" t="s">
        <v>359</v>
      </c>
      <c r="C121" t="str">
        <f>S2PQ_relational[[#This Row],[PIGUID]]&amp;S2PQ_relational[[#This Row],[PQGUID]]</f>
        <v>wRaEpL0xNFPbMkNw7nLxG</v>
      </c>
      <c r="D121" t="e">
        <f>IF(INDEX(S2PQ[[S2PQGUID]:[Antwoord]],MATCH(S2PQ_relational[[#This Row],[PQGUID]],S2PQ[S2PQGUID],0),5)="nee",S2PQ_relational[[#This Row],[PIGUID]]&amp;"NO","-")</f>
        <v>#N/A</v>
      </c>
    </row>
    <row r="122" spans="1:4" x14ac:dyDescent="0.25">
      <c r="A122" t="s">
        <v>365</v>
      </c>
      <c r="C122" t="str">
        <f>S2PQ_relational[[#This Row],[PIGUID]]&amp;S2PQ_relational[[#This Row],[PQGUID]]</f>
        <v>2DuRAXMcUc4f9Tk1t8k3yg</v>
      </c>
      <c r="D122" t="e">
        <f>IF(INDEX(S2PQ[[S2PQGUID]:[Antwoord]],MATCH(S2PQ_relational[[#This Row],[PQGUID]],S2PQ[S2PQGUID],0),5)="nee",S2PQ_relational[[#This Row],[PIGUID]]&amp;"NO","-")</f>
        <v>#N/A</v>
      </c>
    </row>
    <row r="123" spans="1:4" x14ac:dyDescent="0.25">
      <c r="A123" t="s">
        <v>371</v>
      </c>
      <c r="C123" t="str">
        <f>S2PQ_relational[[#This Row],[PIGUID]]&amp;S2PQ_relational[[#This Row],[PQGUID]]</f>
        <v>3HQ9D9RWIdYrhfRUnN8lQe</v>
      </c>
      <c r="D123" t="e">
        <f>IF(INDEX(S2PQ[[S2PQGUID]:[Antwoord]],MATCH(S2PQ_relational[[#This Row],[PQGUID]],S2PQ[S2PQGUID],0),5)="nee",S2PQ_relational[[#This Row],[PIGUID]]&amp;"NO","-")</f>
        <v>#N/A</v>
      </c>
    </row>
    <row r="124" spans="1:4" x14ac:dyDescent="0.25">
      <c r="A124" t="s">
        <v>377</v>
      </c>
      <c r="C124" t="str">
        <f>S2PQ_relational[[#This Row],[PIGUID]]&amp;S2PQ_relational[[#This Row],[PQGUID]]</f>
        <v>4fhyRDFeKLkmaSYmgGvFAe</v>
      </c>
      <c r="D124" t="e">
        <f>IF(INDEX(S2PQ[[S2PQGUID]:[Antwoord]],MATCH(S2PQ_relational[[#This Row],[PQGUID]],S2PQ[S2PQGUID],0),5)="nee",S2PQ_relational[[#This Row],[PIGUID]]&amp;"NO","-")</f>
        <v>#N/A</v>
      </c>
    </row>
    <row r="125" spans="1:4" x14ac:dyDescent="0.25">
      <c r="A125" t="s">
        <v>397</v>
      </c>
      <c r="C125" t="str">
        <f>S2PQ_relational[[#This Row],[PIGUID]]&amp;S2PQ_relational[[#This Row],[PQGUID]]</f>
        <v>4Ea5dJyprj972B88yVX3Oz</v>
      </c>
      <c r="D125" t="e">
        <f>IF(INDEX(S2PQ[[S2PQGUID]:[Antwoord]],MATCH(S2PQ_relational[[#This Row],[PQGUID]],S2PQ[S2PQGUID],0),5)="nee",S2PQ_relational[[#This Row],[PIGUID]]&amp;"NO","-")</f>
        <v>#N/A</v>
      </c>
    </row>
    <row r="126" spans="1:4" x14ac:dyDescent="0.25">
      <c r="A126" t="s">
        <v>410</v>
      </c>
      <c r="C126" t="str">
        <f>S2PQ_relational[[#This Row],[PIGUID]]&amp;S2PQ_relational[[#This Row],[PQGUID]]</f>
        <v>Tr6x65hFptqVdctVRVPlK</v>
      </c>
      <c r="D126" t="e">
        <f>IF(INDEX(S2PQ[[S2PQGUID]:[Antwoord]],MATCH(S2PQ_relational[[#This Row],[PQGUID]],S2PQ[S2PQGUID],0),5)="nee",S2PQ_relational[[#This Row],[PIGUID]]&amp;"NO","-")</f>
        <v>#N/A</v>
      </c>
    </row>
    <row r="127" spans="1:4" x14ac:dyDescent="0.25">
      <c r="A127" t="s">
        <v>428</v>
      </c>
      <c r="C127" t="str">
        <f>S2PQ_relational[[#This Row],[PIGUID]]&amp;S2PQ_relational[[#This Row],[PQGUID]]</f>
        <v>3yWvAWHXW5LNLaic6zmuNK</v>
      </c>
      <c r="D127" t="e">
        <f>IF(INDEX(S2PQ[[S2PQGUID]:[Antwoord]],MATCH(S2PQ_relational[[#This Row],[PQGUID]],S2PQ[S2PQGUID],0),5)="nee",S2PQ_relational[[#This Row],[PIGUID]]&amp;"NO","-")</f>
        <v>#N/A</v>
      </c>
    </row>
    <row r="128" spans="1:4" x14ac:dyDescent="0.25">
      <c r="A128" t="s">
        <v>510</v>
      </c>
      <c r="C128" t="str">
        <f>S2PQ_relational[[#This Row],[PIGUID]]&amp;S2PQ_relational[[#This Row],[PQGUID]]</f>
        <v>60mlbltbR7bpHX6HuZBmDM</v>
      </c>
      <c r="D128" t="e">
        <f>IF(INDEX(S2PQ[[S2PQGUID]:[Antwoord]],MATCH(S2PQ_relational[[#This Row],[PQGUID]],S2PQ[S2PQGUID],0),5)="nee",S2PQ_relational[[#This Row],[PIGUID]]&amp;"NO","-")</f>
        <v>#N/A</v>
      </c>
    </row>
    <row r="129" spans="1:4" x14ac:dyDescent="0.25">
      <c r="A129" t="s">
        <v>516</v>
      </c>
      <c r="C129" t="str">
        <f>S2PQ_relational[[#This Row],[PIGUID]]&amp;S2PQ_relational[[#This Row],[PQGUID]]</f>
        <v>5hKfImcNRehQH4OmhWr6tT</v>
      </c>
      <c r="D129" t="e">
        <f>IF(INDEX(S2PQ[[S2PQGUID]:[Antwoord]],MATCH(S2PQ_relational[[#This Row],[PQGUID]],S2PQ[S2PQGUID],0),5)="nee",S2PQ_relational[[#This Row],[PIGUID]]&amp;"NO","-")</f>
        <v>#N/A</v>
      </c>
    </row>
    <row r="130" spans="1:4" x14ac:dyDescent="0.25">
      <c r="A130" t="s">
        <v>522</v>
      </c>
      <c r="C130" t="str">
        <f>S2PQ_relational[[#This Row],[PIGUID]]&amp;S2PQ_relational[[#This Row],[PQGUID]]</f>
        <v>3mcR8ssf1i8pgub9xHnKAm</v>
      </c>
      <c r="D130" t="e">
        <f>IF(INDEX(S2PQ[[S2PQGUID]:[Antwoord]],MATCH(S2PQ_relational[[#This Row],[PQGUID]],S2PQ[S2PQGUID],0),5)="nee",S2PQ_relational[[#This Row],[PIGUID]]&amp;"NO","-")</f>
        <v>#N/A</v>
      </c>
    </row>
    <row r="131" spans="1:4" x14ac:dyDescent="0.25">
      <c r="A131" t="s">
        <v>528</v>
      </c>
      <c r="C131" t="str">
        <f>S2PQ_relational[[#This Row],[PIGUID]]&amp;S2PQ_relational[[#This Row],[PQGUID]]</f>
        <v>5P8XOzVCsEbiWZf9HIM72B</v>
      </c>
      <c r="D131" t="e">
        <f>IF(INDEX(S2PQ[[S2PQGUID]:[Antwoord]],MATCH(S2PQ_relational[[#This Row],[PQGUID]],S2PQ[S2PQGUID],0),5)="nee",S2PQ_relational[[#This Row],[PIGUID]]&amp;"NO","-")</f>
        <v>#N/A</v>
      </c>
    </row>
    <row r="132" spans="1:4" x14ac:dyDescent="0.25">
      <c r="A132" t="s">
        <v>535</v>
      </c>
      <c r="C132" t="str">
        <f>S2PQ_relational[[#This Row],[PIGUID]]&amp;S2PQ_relational[[#This Row],[PQGUID]]</f>
        <v>3nQEqI30m9mD6RZ2eY85XG</v>
      </c>
      <c r="D132" t="e">
        <f>IF(INDEX(S2PQ[[S2PQGUID]:[Antwoord]],MATCH(S2PQ_relational[[#This Row],[PQGUID]],S2PQ[S2PQGUID],0),5)="nee",S2PQ_relational[[#This Row],[PIGUID]]&amp;"NO","-")</f>
        <v>#N/A</v>
      </c>
    </row>
    <row r="133" spans="1:4" x14ac:dyDescent="0.25">
      <c r="A133" t="s">
        <v>542</v>
      </c>
      <c r="C133" t="str">
        <f>S2PQ_relational[[#This Row],[PIGUID]]&amp;S2PQ_relational[[#This Row],[PQGUID]]</f>
        <v>1fosPUxiN2kuMT1hRX1twW</v>
      </c>
      <c r="D133" t="e">
        <f>IF(INDEX(S2PQ[[S2PQGUID]:[Antwoord]],MATCH(S2PQ_relational[[#This Row],[PQGUID]],S2PQ[S2PQGUID],0),5)="nee",S2PQ_relational[[#This Row],[PIGUID]]&amp;"NO","-")</f>
        <v>#N/A</v>
      </c>
    </row>
    <row r="134" spans="1:4" x14ac:dyDescent="0.25">
      <c r="A134" t="s">
        <v>550</v>
      </c>
      <c r="C134" t="str">
        <f>S2PQ_relational[[#This Row],[PIGUID]]&amp;S2PQ_relational[[#This Row],[PQGUID]]</f>
        <v>7q3HUSjBb5Je94p1RhgSE4</v>
      </c>
      <c r="D134" t="e">
        <f>IF(INDEX(S2PQ[[S2PQGUID]:[Antwoord]],MATCH(S2PQ_relational[[#This Row],[PQGUID]],S2PQ[S2PQGUID],0),5)="nee",S2PQ_relational[[#This Row],[PIGUID]]&amp;"NO","-")</f>
        <v>#N/A</v>
      </c>
    </row>
    <row r="135" spans="1:4" x14ac:dyDescent="0.25">
      <c r="A135" t="s">
        <v>557</v>
      </c>
      <c r="C135" t="str">
        <f>S2PQ_relational[[#This Row],[PIGUID]]&amp;S2PQ_relational[[#This Row],[PQGUID]]</f>
        <v>2wfUbGCxhFfxCj8MVLUoC0</v>
      </c>
      <c r="D135" t="e">
        <f>IF(INDEX(S2PQ[[S2PQGUID]:[Antwoord]],MATCH(S2PQ_relational[[#This Row],[PQGUID]],S2PQ[S2PQGUID],0),5)="nee",S2PQ_relational[[#This Row],[PIGUID]]&amp;"NO","-")</f>
        <v>#N/A</v>
      </c>
    </row>
    <row r="136" spans="1:4" x14ac:dyDescent="0.25">
      <c r="A136" t="s">
        <v>564</v>
      </c>
      <c r="C136" t="str">
        <f>S2PQ_relational[[#This Row],[PIGUID]]&amp;S2PQ_relational[[#This Row],[PQGUID]]</f>
        <v>61YQDZnrOwgWbzH4H5oTan</v>
      </c>
      <c r="D136" t="e">
        <f>IF(INDEX(S2PQ[[S2PQGUID]:[Antwoord]],MATCH(S2PQ_relational[[#This Row],[PQGUID]],S2PQ[S2PQGUID],0),5)="nee",S2PQ_relational[[#This Row],[PIGUID]]&amp;"NO","-")</f>
        <v>#N/A</v>
      </c>
    </row>
    <row r="137" spans="1:4" x14ac:dyDescent="0.25">
      <c r="A137" t="s">
        <v>570</v>
      </c>
      <c r="C137" t="str">
        <f>S2PQ_relational[[#This Row],[PIGUID]]&amp;S2PQ_relational[[#This Row],[PQGUID]]</f>
        <v>7CfByTMPUTFuDXzd1hu3wX</v>
      </c>
      <c r="D137" t="e">
        <f>IF(INDEX(S2PQ[[S2PQGUID]:[Antwoord]],MATCH(S2PQ_relational[[#This Row],[PQGUID]],S2PQ[S2PQGUID],0),5)="nee",S2PQ_relational[[#This Row],[PIGUID]]&amp;"NO","-")</f>
        <v>#N/A</v>
      </c>
    </row>
    <row r="138" spans="1:4" x14ac:dyDescent="0.25">
      <c r="A138" t="s">
        <v>576</v>
      </c>
      <c r="C138" t="str">
        <f>S2PQ_relational[[#This Row],[PIGUID]]&amp;S2PQ_relational[[#This Row],[PQGUID]]</f>
        <v>5PGwVeIJPPHOejKBYzbc7D</v>
      </c>
      <c r="D138" t="e">
        <f>IF(INDEX(S2PQ[[S2PQGUID]:[Antwoord]],MATCH(S2PQ_relational[[#This Row],[PQGUID]],S2PQ[S2PQGUID],0),5)="nee",S2PQ_relational[[#This Row],[PIGUID]]&amp;"NO","-")</f>
        <v>#N/A</v>
      </c>
    </row>
    <row r="139" spans="1:4" x14ac:dyDescent="0.25">
      <c r="A139" t="s">
        <v>583</v>
      </c>
      <c r="C139" t="str">
        <f>S2PQ_relational[[#This Row],[PIGUID]]&amp;S2PQ_relational[[#This Row],[PQGUID]]</f>
        <v>60a0TRtnxBSmnmNv1LhfDO</v>
      </c>
      <c r="D139" t="e">
        <f>IF(INDEX(S2PQ[[S2PQGUID]:[Antwoord]],MATCH(S2PQ_relational[[#This Row],[PQGUID]],S2PQ[S2PQGUID],0),5)="nee",S2PQ_relational[[#This Row],[PIGUID]]&amp;"NO","-")</f>
        <v>#N/A</v>
      </c>
    </row>
    <row r="140" spans="1:4" x14ac:dyDescent="0.25">
      <c r="A140" t="s">
        <v>589</v>
      </c>
      <c r="C140" t="str">
        <f>S2PQ_relational[[#This Row],[PIGUID]]&amp;S2PQ_relational[[#This Row],[PQGUID]]</f>
        <v>4tSrEgQMPcjhqJfqOVJHUU</v>
      </c>
      <c r="D140" t="e">
        <f>IF(INDEX(S2PQ[[S2PQGUID]:[Antwoord]],MATCH(S2PQ_relational[[#This Row],[PQGUID]],S2PQ[S2PQGUID],0),5)="nee",S2PQ_relational[[#This Row],[PIGUID]]&amp;"NO","-")</f>
        <v>#N/A</v>
      </c>
    </row>
    <row r="141" spans="1:4" x14ac:dyDescent="0.25">
      <c r="A141" t="s">
        <v>595</v>
      </c>
      <c r="C141" t="str">
        <f>S2PQ_relational[[#This Row],[PIGUID]]&amp;S2PQ_relational[[#This Row],[PQGUID]]</f>
        <v>7wTlvdvgH3IOl7p4Dwj6ug</v>
      </c>
      <c r="D141" t="e">
        <f>IF(INDEX(S2PQ[[S2PQGUID]:[Antwoord]],MATCH(S2PQ_relational[[#This Row],[PQGUID]],S2PQ[S2PQGUID],0),5)="nee",S2PQ_relational[[#This Row],[PIGUID]]&amp;"NO","-")</f>
        <v>#N/A</v>
      </c>
    </row>
    <row r="142" spans="1:4" x14ac:dyDescent="0.25">
      <c r="A142" t="s">
        <v>601</v>
      </c>
      <c r="C142" t="str">
        <f>S2PQ_relational[[#This Row],[PIGUID]]&amp;S2PQ_relational[[#This Row],[PQGUID]]</f>
        <v>57OIY8iinisYMR3ZUvElC1</v>
      </c>
      <c r="D142" t="e">
        <f>IF(INDEX(S2PQ[[S2PQGUID]:[Antwoord]],MATCH(S2PQ_relational[[#This Row],[PQGUID]],S2PQ[S2PQGUID],0),5)="nee",S2PQ_relational[[#This Row],[PIGUID]]&amp;"NO","-")</f>
        <v>#N/A</v>
      </c>
    </row>
    <row r="143" spans="1:4" x14ac:dyDescent="0.25">
      <c r="A143" t="s">
        <v>608</v>
      </c>
      <c r="C143" t="str">
        <f>S2PQ_relational[[#This Row],[PIGUID]]&amp;S2PQ_relational[[#This Row],[PQGUID]]</f>
        <v>16eupybekozhE7GNHn3VAK</v>
      </c>
      <c r="D143" t="e">
        <f>IF(INDEX(S2PQ[[S2PQGUID]:[Antwoord]],MATCH(S2PQ_relational[[#This Row],[PQGUID]],S2PQ[S2PQGUID],0),5)="nee",S2PQ_relational[[#This Row],[PIGUID]]&amp;"NO","-")</f>
        <v>#N/A</v>
      </c>
    </row>
    <row r="144" spans="1:4" x14ac:dyDescent="0.25">
      <c r="A144" t="s">
        <v>614</v>
      </c>
      <c r="C144" t="str">
        <f>S2PQ_relational[[#This Row],[PIGUID]]&amp;S2PQ_relational[[#This Row],[PQGUID]]</f>
        <v>1qiE25PwoRA0l6n4xFB0e3</v>
      </c>
      <c r="D144" t="e">
        <f>IF(INDEX(S2PQ[[S2PQGUID]:[Antwoord]],MATCH(S2PQ_relational[[#This Row],[PQGUID]],S2PQ[S2PQGUID],0),5)="nee",S2PQ_relational[[#This Row],[PIGUID]]&amp;"NO","-")</f>
        <v>#N/A</v>
      </c>
    </row>
    <row r="145" spans="1:4" x14ac:dyDescent="0.25">
      <c r="A145" t="s">
        <v>620</v>
      </c>
      <c r="C145" t="str">
        <f>S2PQ_relational[[#This Row],[PIGUID]]&amp;S2PQ_relational[[#This Row],[PQGUID]]</f>
        <v>7GItZSuxd9dIdkJPA6Qx8e</v>
      </c>
      <c r="D145" t="e">
        <f>IF(INDEX(S2PQ[[S2PQGUID]:[Antwoord]],MATCH(S2PQ_relational[[#This Row],[PQGUID]],S2PQ[S2PQGUID],0),5)="nee",S2PQ_relational[[#This Row],[PIGUID]]&amp;"NO","-")</f>
        <v>#N/A</v>
      </c>
    </row>
    <row r="146" spans="1:4" x14ac:dyDescent="0.25">
      <c r="A146" t="s">
        <v>626</v>
      </c>
      <c r="C146" t="str">
        <f>S2PQ_relational[[#This Row],[PIGUID]]&amp;S2PQ_relational[[#This Row],[PQGUID]]</f>
        <v>2p2VYhn83v2L97BVo6mNbU</v>
      </c>
      <c r="D146" t="e">
        <f>IF(INDEX(S2PQ[[S2PQGUID]:[Antwoord]],MATCH(S2PQ_relational[[#This Row],[PQGUID]],S2PQ[S2PQGUID],0),5)="nee",S2PQ_relational[[#This Row],[PIGUID]]&amp;"NO","-")</f>
        <v>#N/A</v>
      </c>
    </row>
    <row r="147" spans="1:4" x14ac:dyDescent="0.25">
      <c r="A147" t="s">
        <v>632</v>
      </c>
      <c r="C147" t="str">
        <f>S2PQ_relational[[#This Row],[PIGUID]]&amp;S2PQ_relational[[#This Row],[PQGUID]]</f>
        <v>7xc5Cjo69hXepLXNbM3xNp</v>
      </c>
      <c r="D147" t="e">
        <f>IF(INDEX(S2PQ[[S2PQGUID]:[Antwoord]],MATCH(S2PQ_relational[[#This Row],[PQGUID]],S2PQ[S2PQGUID],0),5)="nee",S2PQ_relational[[#This Row],[PIGUID]]&amp;"NO","-")</f>
        <v>#N/A</v>
      </c>
    </row>
    <row r="148" spans="1:4" x14ac:dyDescent="0.25">
      <c r="A148" t="s">
        <v>638</v>
      </c>
      <c r="C148" t="str">
        <f>S2PQ_relational[[#This Row],[PIGUID]]&amp;S2PQ_relational[[#This Row],[PQGUID]]</f>
        <v>4WPcuvSuj1xrTgvYOHZ6QX</v>
      </c>
      <c r="D148" t="e">
        <f>IF(INDEX(S2PQ[[S2PQGUID]:[Antwoord]],MATCH(S2PQ_relational[[#This Row],[PQGUID]],S2PQ[S2PQGUID],0),5)="nee",S2PQ_relational[[#This Row],[PIGUID]]&amp;"NO","-")</f>
        <v>#N/A</v>
      </c>
    </row>
    <row r="149" spans="1:4" x14ac:dyDescent="0.25">
      <c r="A149" t="s">
        <v>644</v>
      </c>
      <c r="C149" t="str">
        <f>S2PQ_relational[[#This Row],[PIGUID]]&amp;S2PQ_relational[[#This Row],[PQGUID]]</f>
        <v>2Ti375WBLzUAWFcxCHI6Bf</v>
      </c>
      <c r="D149" t="e">
        <f>IF(INDEX(S2PQ[[S2PQGUID]:[Antwoord]],MATCH(S2PQ_relational[[#This Row],[PQGUID]],S2PQ[S2PQGUID],0),5)="nee",S2PQ_relational[[#This Row],[PIGUID]]&amp;"NO","-")</f>
        <v>#N/A</v>
      </c>
    </row>
    <row r="150" spans="1:4" x14ac:dyDescent="0.25">
      <c r="A150" t="s">
        <v>650</v>
      </c>
      <c r="C150" t="str">
        <f>S2PQ_relational[[#This Row],[PIGUID]]&amp;S2PQ_relational[[#This Row],[PQGUID]]</f>
        <v>4eAWgnVKcShSYrnsWleOus</v>
      </c>
      <c r="D150" t="e">
        <f>IF(INDEX(S2PQ[[S2PQGUID]:[Antwoord]],MATCH(S2PQ_relational[[#This Row],[PQGUID]],S2PQ[S2PQGUID],0),5)="nee",S2PQ_relational[[#This Row],[PIGUID]]&amp;"NO","-")</f>
        <v>#N/A</v>
      </c>
    </row>
    <row r="151" spans="1:4" x14ac:dyDescent="0.25">
      <c r="A151" t="s">
        <v>657</v>
      </c>
      <c r="C151" t="str">
        <f>S2PQ_relational[[#This Row],[PIGUID]]&amp;S2PQ_relational[[#This Row],[PQGUID]]</f>
        <v>419SkzHfhsJigdaLnqadlA</v>
      </c>
      <c r="D151" t="e">
        <f>IF(INDEX(S2PQ[[S2PQGUID]:[Antwoord]],MATCH(S2PQ_relational[[#This Row],[PQGUID]],S2PQ[S2PQGUID],0),5)="nee",S2PQ_relational[[#This Row],[PIGUID]]&amp;"NO","-")</f>
        <v>#N/A</v>
      </c>
    </row>
    <row r="152" spans="1:4" x14ac:dyDescent="0.25">
      <c r="A152" t="s">
        <v>663</v>
      </c>
      <c r="C152" t="str">
        <f>S2PQ_relational[[#This Row],[PIGUID]]&amp;S2PQ_relational[[#This Row],[PQGUID]]</f>
        <v>2p6OWwnhMqGphkzlPjsJzt</v>
      </c>
      <c r="D152" t="e">
        <f>IF(INDEX(S2PQ[[S2PQGUID]:[Antwoord]],MATCH(S2PQ_relational[[#This Row],[PQGUID]],S2PQ[S2PQGUID],0),5)="nee",S2PQ_relational[[#This Row],[PIGUID]]&amp;"NO","-")</f>
        <v>#N/A</v>
      </c>
    </row>
    <row r="153" spans="1:4" x14ac:dyDescent="0.25">
      <c r="A153" t="s">
        <v>670</v>
      </c>
      <c r="C153" t="str">
        <f>S2PQ_relational[[#This Row],[PIGUID]]&amp;S2PQ_relational[[#This Row],[PQGUID]]</f>
        <v>66n0kxR699ZBpHIAPhCNN8</v>
      </c>
      <c r="D153" t="e">
        <f>IF(INDEX(S2PQ[[S2PQGUID]:[Antwoord]],MATCH(S2PQ_relational[[#This Row],[PQGUID]],S2PQ[S2PQGUID],0),5)="nee",S2PQ_relational[[#This Row],[PIGUID]]&amp;"NO","-")</f>
        <v>#N/A</v>
      </c>
    </row>
    <row r="154" spans="1:4" x14ac:dyDescent="0.25">
      <c r="A154" t="s">
        <v>677</v>
      </c>
      <c r="C154" t="str">
        <f>S2PQ_relational[[#This Row],[PIGUID]]&amp;S2PQ_relational[[#This Row],[PQGUID]]</f>
        <v>1IWFrP0MKgUCaaNZ0T3TVq</v>
      </c>
      <c r="D154" t="e">
        <f>IF(INDEX(S2PQ[[S2PQGUID]:[Antwoord]],MATCH(S2PQ_relational[[#This Row],[PQGUID]],S2PQ[S2PQGUID],0),5)="nee",S2PQ_relational[[#This Row],[PIGUID]]&amp;"NO","-")</f>
        <v>#N/A</v>
      </c>
    </row>
    <row r="155" spans="1:4" x14ac:dyDescent="0.25">
      <c r="A155" t="s">
        <v>684</v>
      </c>
      <c r="C155" t="str">
        <f>S2PQ_relational[[#This Row],[PIGUID]]&amp;S2PQ_relational[[#This Row],[PQGUID]]</f>
        <v>1uOWFMz8g2CjCxg72JUUJm</v>
      </c>
      <c r="D155" t="e">
        <f>IF(INDEX(S2PQ[[S2PQGUID]:[Antwoord]],MATCH(S2PQ_relational[[#This Row],[PQGUID]],S2PQ[S2PQGUID],0),5)="nee",S2PQ_relational[[#This Row],[PIGUID]]&amp;"NO","-")</f>
        <v>#N/A</v>
      </c>
    </row>
    <row r="156" spans="1:4" x14ac:dyDescent="0.25">
      <c r="A156" t="s">
        <v>690</v>
      </c>
      <c r="C156" t="str">
        <f>S2PQ_relational[[#This Row],[PIGUID]]&amp;S2PQ_relational[[#This Row],[PQGUID]]</f>
        <v>58CFKeRysmMoGghMkz6ENw</v>
      </c>
      <c r="D156" t="e">
        <f>IF(INDEX(S2PQ[[S2PQGUID]:[Antwoord]],MATCH(S2PQ_relational[[#This Row],[PQGUID]],S2PQ[S2PQGUID],0),5)="nee",S2PQ_relational[[#This Row],[PIGUID]]&amp;"NO","-")</f>
        <v>#N/A</v>
      </c>
    </row>
    <row r="157" spans="1:4" x14ac:dyDescent="0.25">
      <c r="A157" t="s">
        <v>696</v>
      </c>
      <c r="C157" t="str">
        <f>S2PQ_relational[[#This Row],[PIGUID]]&amp;S2PQ_relational[[#This Row],[PQGUID]]</f>
        <v>xsWXhelWq7Z6mDIJWny7y</v>
      </c>
      <c r="D157" t="e">
        <f>IF(INDEX(S2PQ[[S2PQGUID]:[Antwoord]],MATCH(S2PQ_relational[[#This Row],[PQGUID]],S2PQ[S2PQGUID],0),5)="nee",S2PQ_relational[[#This Row],[PIGUID]]&amp;"NO","-")</f>
        <v>#N/A</v>
      </c>
    </row>
    <row r="158" spans="1:4" x14ac:dyDescent="0.25">
      <c r="A158" t="s">
        <v>702</v>
      </c>
      <c r="C158" t="str">
        <f>S2PQ_relational[[#This Row],[PIGUID]]&amp;S2PQ_relational[[#This Row],[PQGUID]]</f>
        <v>61z18j0qzHbr7KTpH6ajxc</v>
      </c>
      <c r="D158" t="e">
        <f>IF(INDEX(S2PQ[[S2PQGUID]:[Antwoord]],MATCH(S2PQ_relational[[#This Row],[PQGUID]],S2PQ[S2PQGUID],0),5)="nee",S2PQ_relational[[#This Row],[PIGUID]]&amp;"NO","-")</f>
        <v>#N/A</v>
      </c>
    </row>
    <row r="159" spans="1:4" x14ac:dyDescent="0.25">
      <c r="A159" t="s">
        <v>708</v>
      </c>
      <c r="C159" t="str">
        <f>S2PQ_relational[[#This Row],[PIGUID]]&amp;S2PQ_relational[[#This Row],[PQGUID]]</f>
        <v>32iZb9VMW3RxWybCmuePjL</v>
      </c>
      <c r="D159" t="e">
        <f>IF(INDEX(S2PQ[[S2PQGUID]:[Antwoord]],MATCH(S2PQ_relational[[#This Row],[PQGUID]],S2PQ[S2PQGUID],0),5)="nee",S2PQ_relational[[#This Row],[PIGUID]]&amp;"NO","-")</f>
        <v>#N/A</v>
      </c>
    </row>
    <row r="160" spans="1:4" x14ac:dyDescent="0.25">
      <c r="A160" t="s">
        <v>714</v>
      </c>
      <c r="C160" t="str">
        <f>S2PQ_relational[[#This Row],[PIGUID]]&amp;S2PQ_relational[[#This Row],[PQGUID]]</f>
        <v>2xkyHU6Unh53sgI2V0IAZn</v>
      </c>
      <c r="D160" t="e">
        <f>IF(INDEX(S2PQ[[S2PQGUID]:[Antwoord]],MATCH(S2PQ_relational[[#This Row],[PQGUID]],S2PQ[S2PQGUID],0),5)="nee",S2PQ_relational[[#This Row],[PIGUID]]&amp;"NO","-")</f>
        <v>#N/A</v>
      </c>
    </row>
    <row r="161" spans="1:4" x14ac:dyDescent="0.25">
      <c r="A161" t="s">
        <v>720</v>
      </c>
      <c r="C161" t="str">
        <f>S2PQ_relational[[#This Row],[PIGUID]]&amp;S2PQ_relational[[#This Row],[PQGUID]]</f>
        <v>3IE0tuXKLrKYZwHNah8v6E</v>
      </c>
      <c r="D161" t="e">
        <f>IF(INDEX(S2PQ[[S2PQGUID]:[Antwoord]],MATCH(S2PQ_relational[[#This Row],[PQGUID]],S2PQ[S2PQGUID],0),5)="nee",S2PQ_relational[[#This Row],[PIGUID]]&amp;"NO","-")</f>
        <v>#N/A</v>
      </c>
    </row>
    <row r="162" spans="1:4" x14ac:dyDescent="0.25">
      <c r="A162" t="s">
        <v>727</v>
      </c>
      <c r="C162" t="str">
        <f>S2PQ_relational[[#This Row],[PIGUID]]&amp;S2PQ_relational[[#This Row],[PQGUID]]</f>
        <v>4Ldmc88iKHnHUfY8u4srlY</v>
      </c>
      <c r="D162" t="e">
        <f>IF(INDEX(S2PQ[[S2PQGUID]:[Antwoord]],MATCH(S2PQ_relational[[#This Row],[PQGUID]],S2PQ[S2PQGUID],0),5)="nee",S2PQ_relational[[#This Row],[PIGUID]]&amp;"NO","-")</f>
        <v>#N/A</v>
      </c>
    </row>
    <row r="163" spans="1:4" x14ac:dyDescent="0.25">
      <c r="A163" t="s">
        <v>733</v>
      </c>
      <c r="C163" t="str">
        <f>S2PQ_relational[[#This Row],[PIGUID]]&amp;S2PQ_relational[[#This Row],[PQGUID]]</f>
        <v>3oFetfkkdYnY2kbHvrgL8T</v>
      </c>
      <c r="D163" t="e">
        <f>IF(INDEX(S2PQ[[S2PQGUID]:[Antwoord]],MATCH(S2PQ_relational[[#This Row],[PQGUID]],S2PQ[S2PQGUID],0),5)="nee",S2PQ_relational[[#This Row],[PIGUID]]&amp;"NO","-")</f>
        <v>#N/A</v>
      </c>
    </row>
    <row r="164" spans="1:4" x14ac:dyDescent="0.25">
      <c r="A164" t="s">
        <v>739</v>
      </c>
      <c r="C164" t="str">
        <f>S2PQ_relational[[#This Row],[PIGUID]]&amp;S2PQ_relational[[#This Row],[PQGUID]]</f>
        <v>4lhAJKovX1Or2yqjE08vX</v>
      </c>
      <c r="D164" t="e">
        <f>IF(INDEX(S2PQ[[S2PQGUID]:[Antwoord]],MATCH(S2PQ_relational[[#This Row],[PQGUID]],S2PQ[S2PQGUID],0),5)="nee",S2PQ_relational[[#This Row],[PIGUID]]&amp;"NO","-")</f>
        <v>#N/A</v>
      </c>
    </row>
    <row r="165" spans="1:4" x14ac:dyDescent="0.25">
      <c r="A165" t="s">
        <v>746</v>
      </c>
      <c r="C165" t="str">
        <f>S2PQ_relational[[#This Row],[PIGUID]]&amp;S2PQ_relational[[#This Row],[PQGUID]]</f>
        <v>6RQdglIzkOOY1xN3Vb1oOy</v>
      </c>
      <c r="D165" t="e">
        <f>IF(INDEX(S2PQ[[S2PQGUID]:[Antwoord]],MATCH(S2PQ_relational[[#This Row],[PQGUID]],S2PQ[S2PQGUID],0),5)="nee",S2PQ_relational[[#This Row],[PIGUID]]&amp;"NO","-")</f>
        <v>#N/A</v>
      </c>
    </row>
    <row r="166" spans="1:4" x14ac:dyDescent="0.25">
      <c r="A166" t="s">
        <v>752</v>
      </c>
      <c r="C166" t="str">
        <f>S2PQ_relational[[#This Row],[PIGUID]]&amp;S2PQ_relational[[#This Row],[PQGUID]]</f>
        <v>4BKQOkpbfkLf0sHO2WzwIe</v>
      </c>
      <c r="D166" t="e">
        <f>IF(INDEX(S2PQ[[S2PQGUID]:[Antwoord]],MATCH(S2PQ_relational[[#This Row],[PQGUID]],S2PQ[S2PQGUID],0),5)="nee",S2PQ_relational[[#This Row],[PIGUID]]&amp;"NO","-")</f>
        <v>#N/A</v>
      </c>
    </row>
    <row r="167" spans="1:4" x14ac:dyDescent="0.25">
      <c r="A167" t="s">
        <v>758</v>
      </c>
      <c r="C167" t="str">
        <f>S2PQ_relational[[#This Row],[PIGUID]]&amp;S2PQ_relational[[#This Row],[PQGUID]]</f>
        <v>49d1eyLbVOn98rtTrTsqpy</v>
      </c>
      <c r="D167" t="e">
        <f>IF(INDEX(S2PQ[[S2PQGUID]:[Antwoord]],MATCH(S2PQ_relational[[#This Row],[PQGUID]],S2PQ[S2PQGUID],0),5)="nee",S2PQ_relational[[#This Row],[PIGUID]]&amp;"NO","-")</f>
        <v>#N/A</v>
      </c>
    </row>
    <row r="168" spans="1:4" x14ac:dyDescent="0.25">
      <c r="A168" t="s">
        <v>764</v>
      </c>
      <c r="C168" t="str">
        <f>S2PQ_relational[[#This Row],[PIGUID]]&amp;S2PQ_relational[[#This Row],[PQGUID]]</f>
        <v>2hRn2IqrPzlCz3O2v8UD0B</v>
      </c>
      <c r="D168" t="e">
        <f>IF(INDEX(S2PQ[[S2PQGUID]:[Antwoord]],MATCH(S2PQ_relational[[#This Row],[PQGUID]],S2PQ[S2PQGUID],0),5)="nee",S2PQ_relational[[#This Row],[PIGUID]]&amp;"NO","-")</f>
        <v>#N/A</v>
      </c>
    </row>
    <row r="169" spans="1:4" x14ac:dyDescent="0.25">
      <c r="A169" t="s">
        <v>770</v>
      </c>
      <c r="C169" t="str">
        <f>S2PQ_relational[[#This Row],[PIGUID]]&amp;S2PQ_relational[[#This Row],[PQGUID]]</f>
        <v>5c9yljP9RKSG8iiAIr3Qun</v>
      </c>
      <c r="D169" t="e">
        <f>IF(INDEX(S2PQ[[S2PQGUID]:[Antwoord]],MATCH(S2PQ_relational[[#This Row],[PQGUID]],S2PQ[S2PQGUID],0),5)="nee",S2PQ_relational[[#This Row],[PIGUID]]&amp;"NO","-")</f>
        <v>#N/A</v>
      </c>
    </row>
    <row r="170" spans="1:4" x14ac:dyDescent="0.25">
      <c r="A170" t="s">
        <v>776</v>
      </c>
      <c r="C170" t="str">
        <f>S2PQ_relational[[#This Row],[PIGUID]]&amp;S2PQ_relational[[#This Row],[PQGUID]]</f>
        <v>GFkFcEPuRW6ccAOYdD2Fp</v>
      </c>
      <c r="D170" t="e">
        <f>IF(INDEX(S2PQ[[S2PQGUID]:[Antwoord]],MATCH(S2PQ_relational[[#This Row],[PQGUID]],S2PQ[S2PQGUID],0),5)="nee",S2PQ_relational[[#This Row],[PIGUID]]&amp;"NO","-")</f>
        <v>#N/A</v>
      </c>
    </row>
    <row r="171" spans="1:4" x14ac:dyDescent="0.25">
      <c r="A171" t="s">
        <v>782</v>
      </c>
      <c r="C171" t="str">
        <f>S2PQ_relational[[#This Row],[PIGUID]]&amp;S2PQ_relational[[#This Row],[PQGUID]]</f>
        <v>1XMXthyhaqef61hErDMZKo</v>
      </c>
      <c r="D171" t="e">
        <f>IF(INDEX(S2PQ[[S2PQGUID]:[Antwoord]],MATCH(S2PQ_relational[[#This Row],[PQGUID]],S2PQ[S2PQGUID],0),5)="nee",S2PQ_relational[[#This Row],[PIGUID]]&amp;"NO","-")</f>
        <v>#N/A</v>
      </c>
    </row>
    <row r="172" spans="1:4" x14ac:dyDescent="0.25">
      <c r="A172" t="s">
        <v>789</v>
      </c>
      <c r="C172" t="str">
        <f>S2PQ_relational[[#This Row],[PIGUID]]&amp;S2PQ_relational[[#This Row],[PQGUID]]</f>
        <v>1Ls80w74MZ0igmRK0J31MD</v>
      </c>
      <c r="D172" t="e">
        <f>IF(INDEX(S2PQ[[S2PQGUID]:[Antwoord]],MATCH(S2PQ_relational[[#This Row],[PQGUID]],S2PQ[S2PQGUID],0),5)="nee",S2PQ_relational[[#This Row],[PIGUID]]&amp;"NO","-")</f>
        <v>#N/A</v>
      </c>
    </row>
    <row r="173" spans="1:4" x14ac:dyDescent="0.25">
      <c r="A173" t="s">
        <v>795</v>
      </c>
      <c r="C173" t="str">
        <f>S2PQ_relational[[#This Row],[PIGUID]]&amp;S2PQ_relational[[#This Row],[PQGUID]]</f>
        <v>1grpD2nIHg8Lb6wB9GV7T9</v>
      </c>
      <c r="D173" t="e">
        <f>IF(INDEX(S2PQ[[S2PQGUID]:[Antwoord]],MATCH(S2PQ_relational[[#This Row],[PQGUID]],S2PQ[S2PQGUID],0),5)="nee",S2PQ_relational[[#This Row],[PIGUID]]&amp;"NO","-")</f>
        <v>#N/A</v>
      </c>
    </row>
    <row r="174" spans="1:4" x14ac:dyDescent="0.25">
      <c r="A174" t="s">
        <v>802</v>
      </c>
      <c r="C174" t="str">
        <f>S2PQ_relational[[#This Row],[PIGUID]]&amp;S2PQ_relational[[#This Row],[PQGUID]]</f>
        <v>5kC38fvBQ5TCOi4nVylBA5</v>
      </c>
      <c r="D174" t="e">
        <f>IF(INDEX(S2PQ[[S2PQGUID]:[Antwoord]],MATCH(S2PQ_relational[[#This Row],[PQGUID]],S2PQ[S2PQGUID],0),5)="nee",S2PQ_relational[[#This Row],[PIGUID]]&amp;"NO","-")</f>
        <v>#N/A</v>
      </c>
    </row>
    <row r="175" spans="1:4" x14ac:dyDescent="0.25">
      <c r="A175" t="s">
        <v>810</v>
      </c>
      <c r="C175" t="str">
        <f>S2PQ_relational[[#This Row],[PIGUID]]&amp;S2PQ_relational[[#This Row],[PQGUID]]</f>
        <v>2xPR1e54GCFhOiVLx4n4ho</v>
      </c>
      <c r="D175" t="e">
        <f>IF(INDEX(S2PQ[[S2PQGUID]:[Antwoord]],MATCH(S2PQ_relational[[#This Row],[PQGUID]],S2PQ[S2PQGUID],0),5)="nee",S2PQ_relational[[#This Row],[PIGUID]]&amp;"NO","-")</f>
        <v>#N/A</v>
      </c>
    </row>
    <row r="176" spans="1:4" x14ac:dyDescent="0.25">
      <c r="A176" t="s">
        <v>816</v>
      </c>
      <c r="C176" t="str">
        <f>S2PQ_relational[[#This Row],[PIGUID]]&amp;S2PQ_relational[[#This Row],[PQGUID]]</f>
        <v>3457rOc7sHYkL1L59H5Sqg</v>
      </c>
      <c r="D176" t="e">
        <f>IF(INDEX(S2PQ[[S2PQGUID]:[Antwoord]],MATCH(S2PQ_relational[[#This Row],[PQGUID]],S2PQ[S2PQGUID],0),5)="nee",S2PQ_relational[[#This Row],[PIGUID]]&amp;"NO","-")</f>
        <v>#N/A</v>
      </c>
    </row>
    <row r="177" spans="1:4" x14ac:dyDescent="0.25">
      <c r="A177" t="s">
        <v>822</v>
      </c>
      <c r="C177" t="str">
        <f>S2PQ_relational[[#This Row],[PIGUID]]&amp;S2PQ_relational[[#This Row],[PQGUID]]</f>
        <v>2A4bVwLKyIsJ5HC0Z8I8DT</v>
      </c>
      <c r="D177" t="e">
        <f>IF(INDEX(S2PQ[[S2PQGUID]:[Antwoord]],MATCH(S2PQ_relational[[#This Row],[PQGUID]],S2PQ[S2PQGUID],0),5)="nee",S2PQ_relational[[#This Row],[PIGUID]]&amp;"NO","-")</f>
        <v>#N/A</v>
      </c>
    </row>
    <row r="178" spans="1:4" x14ac:dyDescent="0.25">
      <c r="A178" t="s">
        <v>828</v>
      </c>
      <c r="C178" t="str">
        <f>S2PQ_relational[[#This Row],[PIGUID]]&amp;S2PQ_relational[[#This Row],[PQGUID]]</f>
        <v>6Zc1SXS8TZFmZbXCwmBGZj</v>
      </c>
      <c r="D178" t="e">
        <f>IF(INDEX(S2PQ[[S2PQGUID]:[Antwoord]],MATCH(S2PQ_relational[[#This Row],[PQGUID]],S2PQ[S2PQGUID],0),5)="nee",S2PQ_relational[[#This Row],[PIGUID]]&amp;"NO","-")</f>
        <v>#N/A</v>
      </c>
    </row>
    <row r="179" spans="1:4" x14ac:dyDescent="0.25">
      <c r="A179" t="s">
        <v>834</v>
      </c>
      <c r="C179" t="str">
        <f>S2PQ_relational[[#This Row],[PIGUID]]&amp;S2PQ_relational[[#This Row],[PQGUID]]</f>
        <v>1GIWqlzZNU3xj4M35kkdHP</v>
      </c>
      <c r="D179" t="e">
        <f>IF(INDEX(S2PQ[[S2PQGUID]:[Antwoord]],MATCH(S2PQ_relational[[#This Row],[PQGUID]],S2PQ[S2PQGUID],0),5)="nee",S2PQ_relational[[#This Row],[PIGUID]]&amp;"NO","-")</f>
        <v>#N/A</v>
      </c>
    </row>
    <row r="180" spans="1:4" x14ac:dyDescent="0.25">
      <c r="A180" t="s">
        <v>840</v>
      </c>
      <c r="C180" t="str">
        <f>S2PQ_relational[[#This Row],[PIGUID]]&amp;S2PQ_relational[[#This Row],[PQGUID]]</f>
        <v>3ChsQanuKUwSmnvPjczdp7</v>
      </c>
      <c r="D180" t="e">
        <f>IF(INDEX(S2PQ[[S2PQGUID]:[Antwoord]],MATCH(S2PQ_relational[[#This Row],[PQGUID]],S2PQ[S2PQGUID],0),5)="nee",S2PQ_relational[[#This Row],[PIGUID]]&amp;"NO","-")</f>
        <v>#N/A</v>
      </c>
    </row>
    <row r="181" spans="1:4" x14ac:dyDescent="0.25">
      <c r="A181" t="s">
        <v>846</v>
      </c>
      <c r="C181" t="str">
        <f>S2PQ_relational[[#This Row],[PIGUID]]&amp;S2PQ_relational[[#This Row],[PQGUID]]</f>
        <v>5NjKpmLehFvr1RRDWu2OSj</v>
      </c>
      <c r="D181" t="e">
        <f>IF(INDEX(S2PQ[[S2PQGUID]:[Antwoord]],MATCH(S2PQ_relational[[#This Row],[PQGUID]],S2PQ[S2PQGUID],0),5)="nee",S2PQ_relational[[#This Row],[PIGUID]]&amp;"NO","-")</f>
        <v>#N/A</v>
      </c>
    </row>
    <row r="182" spans="1:4" x14ac:dyDescent="0.25">
      <c r="A182" t="s">
        <v>852</v>
      </c>
      <c r="C182" t="str">
        <f>S2PQ_relational[[#This Row],[PIGUID]]&amp;S2PQ_relational[[#This Row],[PQGUID]]</f>
        <v>2GSC9VbnmwVEhc6Di9Eicb</v>
      </c>
      <c r="D182" t="e">
        <f>IF(INDEX(S2PQ[[S2PQGUID]:[Antwoord]],MATCH(S2PQ_relational[[#This Row],[PQGUID]],S2PQ[S2PQGUID],0),5)="nee",S2PQ_relational[[#This Row],[PIGUID]]&amp;"NO","-")</f>
        <v>#N/A</v>
      </c>
    </row>
    <row r="183" spans="1:4" x14ac:dyDescent="0.25">
      <c r="A183" t="s">
        <v>858</v>
      </c>
      <c r="C183" t="str">
        <f>S2PQ_relational[[#This Row],[PIGUID]]&amp;S2PQ_relational[[#This Row],[PQGUID]]</f>
        <v>sbO86TrGGNqEtHBvLc32x</v>
      </c>
      <c r="D183" t="e">
        <f>IF(INDEX(S2PQ[[S2PQGUID]:[Antwoord]],MATCH(S2PQ_relational[[#This Row],[PQGUID]],S2PQ[S2PQGUID],0),5)="nee",S2PQ_relational[[#This Row],[PIGUID]]&amp;"NO","-")</f>
        <v>#N/A</v>
      </c>
    </row>
    <row r="184" spans="1:4" x14ac:dyDescent="0.25">
      <c r="A184" t="s">
        <v>865</v>
      </c>
      <c r="C184" t="str">
        <f>S2PQ_relational[[#This Row],[PIGUID]]&amp;S2PQ_relational[[#This Row],[PQGUID]]</f>
        <v>54UOfZwlXG8dhhxgs7zp5o</v>
      </c>
      <c r="D184" t="e">
        <f>IF(INDEX(S2PQ[[S2PQGUID]:[Antwoord]],MATCH(S2PQ_relational[[#This Row],[PQGUID]],S2PQ[S2PQGUID],0),5)="nee",S2PQ_relational[[#This Row],[PIGUID]]&amp;"NO","-")</f>
        <v>#N/A</v>
      </c>
    </row>
    <row r="185" spans="1:4" x14ac:dyDescent="0.25">
      <c r="A185" t="s">
        <v>871</v>
      </c>
      <c r="C185" t="str">
        <f>S2PQ_relational[[#This Row],[PIGUID]]&amp;S2PQ_relational[[#This Row],[PQGUID]]</f>
        <v>s70DdUjQKSdJv74psmKGh</v>
      </c>
      <c r="D185" t="e">
        <f>IF(INDEX(S2PQ[[S2PQGUID]:[Antwoord]],MATCH(S2PQ_relational[[#This Row],[PQGUID]],S2PQ[S2PQGUID],0),5)="nee",S2PQ_relational[[#This Row],[PIGUID]]&amp;"NO","-")</f>
        <v>#N/A</v>
      </c>
    </row>
    <row r="186" spans="1:4" x14ac:dyDescent="0.25">
      <c r="A186" t="s">
        <v>877</v>
      </c>
      <c r="C186" t="str">
        <f>S2PQ_relational[[#This Row],[PIGUID]]&amp;S2PQ_relational[[#This Row],[PQGUID]]</f>
        <v>5O0P7xdOwJOVatcyO9tCVj</v>
      </c>
      <c r="D186" t="e">
        <f>IF(INDEX(S2PQ[[S2PQGUID]:[Antwoord]],MATCH(S2PQ_relational[[#This Row],[PQGUID]],S2PQ[S2PQGUID],0),5)="nee",S2PQ_relational[[#This Row],[PIGUID]]&amp;"NO","-")</f>
        <v>#N/A</v>
      </c>
    </row>
    <row r="187" spans="1:4" x14ac:dyDescent="0.25">
      <c r="A187" t="s">
        <v>883</v>
      </c>
      <c r="C187" t="str">
        <f>S2PQ_relational[[#This Row],[PIGUID]]&amp;S2PQ_relational[[#This Row],[PQGUID]]</f>
        <v>AzuYa0geKsyeTGUMxRtdC</v>
      </c>
      <c r="D187" t="e">
        <f>IF(INDEX(S2PQ[[S2PQGUID]:[Antwoord]],MATCH(S2PQ_relational[[#This Row],[PQGUID]],S2PQ[S2PQGUID],0),5)="nee",S2PQ_relational[[#This Row],[PIGUID]]&amp;"NO","-")</f>
        <v>#N/A</v>
      </c>
    </row>
    <row r="188" spans="1:4" x14ac:dyDescent="0.25">
      <c r="A188" t="s">
        <v>890</v>
      </c>
      <c r="C188" t="str">
        <f>S2PQ_relational[[#This Row],[PIGUID]]&amp;S2PQ_relational[[#This Row],[PQGUID]]</f>
        <v>6mMJl5mUiK6jCNJJ5XDdh6</v>
      </c>
      <c r="D188" t="e">
        <f>IF(INDEX(S2PQ[[S2PQGUID]:[Antwoord]],MATCH(S2PQ_relational[[#This Row],[PQGUID]],S2PQ[S2PQGUID],0),5)="nee",S2PQ_relational[[#This Row],[PIGUID]]&amp;"NO","-")</f>
        <v>#N/A</v>
      </c>
    </row>
    <row r="189" spans="1:4" x14ac:dyDescent="0.25">
      <c r="A189" t="s">
        <v>896</v>
      </c>
      <c r="C189" t="str">
        <f>S2PQ_relational[[#This Row],[PIGUID]]&amp;S2PQ_relational[[#This Row],[PQGUID]]</f>
        <v>1bMMTc5v3g2jGT9eB09Nj1</v>
      </c>
      <c r="D189" t="e">
        <f>IF(INDEX(S2PQ[[S2PQGUID]:[Antwoord]],MATCH(S2PQ_relational[[#This Row],[PQGUID]],S2PQ[S2PQGUID],0),5)="nee",S2PQ_relational[[#This Row],[PIGUID]]&amp;"NO","-")</f>
        <v>#N/A</v>
      </c>
    </row>
    <row r="190" spans="1:4" x14ac:dyDescent="0.25">
      <c r="A190" t="s">
        <v>902</v>
      </c>
      <c r="C190" t="str">
        <f>S2PQ_relational[[#This Row],[PIGUID]]&amp;S2PQ_relational[[#This Row],[PQGUID]]</f>
        <v>7gNN67YWBajX9D1sdgHYsp</v>
      </c>
      <c r="D190" t="e">
        <f>IF(INDEX(S2PQ[[S2PQGUID]:[Antwoord]],MATCH(S2PQ_relational[[#This Row],[PQGUID]],S2PQ[S2PQGUID],0),5)="nee",S2PQ_relational[[#This Row],[PIGUID]]&amp;"NO","-")</f>
        <v>#N/A</v>
      </c>
    </row>
    <row r="191" spans="1:4" x14ac:dyDescent="0.25">
      <c r="A191" t="s">
        <v>908</v>
      </c>
      <c r="C191" t="str">
        <f>S2PQ_relational[[#This Row],[PIGUID]]&amp;S2PQ_relational[[#This Row],[PQGUID]]</f>
        <v>67QOcsF8XFjso4nvEa2Yir</v>
      </c>
      <c r="D191" t="e">
        <f>IF(INDEX(S2PQ[[S2PQGUID]:[Antwoord]],MATCH(S2PQ_relational[[#This Row],[PQGUID]],S2PQ[S2PQGUID],0),5)="nee",S2PQ_relational[[#This Row],[PIGUID]]&amp;"NO","-")</f>
        <v>#N/A</v>
      </c>
    </row>
    <row r="192" spans="1:4" x14ac:dyDescent="0.25">
      <c r="A192" t="s">
        <v>915</v>
      </c>
      <c r="C192" t="str">
        <f>S2PQ_relational[[#This Row],[PIGUID]]&amp;S2PQ_relational[[#This Row],[PQGUID]]</f>
        <v>e2XvFQXN8JFDjStsEnILG</v>
      </c>
      <c r="D192" t="e">
        <f>IF(INDEX(S2PQ[[S2PQGUID]:[Antwoord]],MATCH(S2PQ_relational[[#This Row],[PQGUID]],S2PQ[S2PQGUID],0),5)="nee",S2PQ_relational[[#This Row],[PIGUID]]&amp;"NO","-")</f>
        <v>#N/A</v>
      </c>
    </row>
    <row r="193" spans="1:4" x14ac:dyDescent="0.25">
      <c r="A193" t="s">
        <v>922</v>
      </c>
      <c r="C193" t="str">
        <f>S2PQ_relational[[#This Row],[PIGUID]]&amp;S2PQ_relational[[#This Row],[PQGUID]]</f>
        <v>5buBDpaTDiyvPNAwdfei0n</v>
      </c>
      <c r="D193" t="e">
        <f>IF(INDEX(S2PQ[[S2PQGUID]:[Antwoord]],MATCH(S2PQ_relational[[#This Row],[PQGUID]],S2PQ[S2PQGUID],0),5)="nee",S2PQ_relational[[#This Row],[PIGUID]]&amp;"NO","-")</f>
        <v>#N/A</v>
      </c>
    </row>
    <row r="194" spans="1:4" x14ac:dyDescent="0.25">
      <c r="A194" t="s">
        <v>929</v>
      </c>
      <c r="C194" t="str">
        <f>S2PQ_relational[[#This Row],[PIGUID]]&amp;S2PQ_relational[[#This Row],[PQGUID]]</f>
        <v>7ahhiwj5o4YWzFk5QpjhJ9</v>
      </c>
      <c r="D194" t="e">
        <f>IF(INDEX(S2PQ[[S2PQGUID]:[Antwoord]],MATCH(S2PQ_relational[[#This Row],[PQGUID]],S2PQ[S2PQGUID],0),5)="nee",S2PQ_relational[[#This Row],[PIGUID]]&amp;"NO","-")</f>
        <v>#N/A</v>
      </c>
    </row>
    <row r="195" spans="1:4" x14ac:dyDescent="0.25">
      <c r="A195" t="s">
        <v>935</v>
      </c>
      <c r="C195" t="str">
        <f>S2PQ_relational[[#This Row],[PIGUID]]&amp;S2PQ_relational[[#This Row],[PQGUID]]</f>
        <v>19O5gsE0dDtamYH8tvxY6y</v>
      </c>
      <c r="D195" t="e">
        <f>IF(INDEX(S2PQ[[S2PQGUID]:[Antwoord]],MATCH(S2PQ_relational[[#This Row],[PQGUID]],S2PQ[S2PQGUID],0),5)="nee",S2PQ_relational[[#This Row],[PIGUID]]&amp;"NO","-")</f>
        <v>#N/A</v>
      </c>
    </row>
    <row r="196" spans="1:4" x14ac:dyDescent="0.25">
      <c r="A196" t="s">
        <v>942</v>
      </c>
      <c r="C196" t="str">
        <f>S2PQ_relational[[#This Row],[PIGUID]]&amp;S2PQ_relational[[#This Row],[PQGUID]]</f>
        <v>1LPjyoY2DrJVbaPluinxCH</v>
      </c>
      <c r="D196" t="e">
        <f>IF(INDEX(S2PQ[[S2PQGUID]:[Antwoord]],MATCH(S2PQ_relational[[#This Row],[PQGUID]],S2PQ[S2PQGUID],0),5)="nee",S2PQ_relational[[#This Row],[PIGUID]]&amp;"NO","-")</f>
        <v>#N/A</v>
      </c>
    </row>
    <row r="197" spans="1:4" x14ac:dyDescent="0.25">
      <c r="A197" t="s">
        <v>949</v>
      </c>
      <c r="C197" t="str">
        <f>S2PQ_relational[[#This Row],[PIGUID]]&amp;S2PQ_relational[[#This Row],[PQGUID]]</f>
        <v>4Tnu7vbgbEilt6kNCwvskz</v>
      </c>
      <c r="D197" t="e">
        <f>IF(INDEX(S2PQ[[S2PQGUID]:[Antwoord]],MATCH(S2PQ_relational[[#This Row],[PQGUID]],S2PQ[S2PQGUID],0),5)="nee",S2PQ_relational[[#This Row],[PIGUID]]&amp;"NO","-")</f>
        <v>#N/A</v>
      </c>
    </row>
    <row r="198" spans="1:4" x14ac:dyDescent="0.25">
      <c r="A198" t="s">
        <v>955</v>
      </c>
      <c r="C198" t="str">
        <f>S2PQ_relational[[#This Row],[PIGUID]]&amp;S2PQ_relational[[#This Row],[PQGUID]]</f>
        <v>4f7DPFLoK1wDGQa0TsVJIT</v>
      </c>
      <c r="D198" t="e">
        <f>IF(INDEX(S2PQ[[S2PQGUID]:[Antwoord]],MATCH(S2PQ_relational[[#This Row],[PQGUID]],S2PQ[S2PQGUID],0),5)="nee",S2PQ_relational[[#This Row],[PIGUID]]&amp;"NO","-")</f>
        <v>#N/A</v>
      </c>
    </row>
    <row r="199" spans="1:4" x14ac:dyDescent="0.25">
      <c r="A199" t="s">
        <v>962</v>
      </c>
      <c r="C199" t="str">
        <f>S2PQ_relational[[#This Row],[PIGUID]]&amp;S2PQ_relational[[#This Row],[PQGUID]]</f>
        <v>5QqZFCq4cfDO4RZti4z8KV</v>
      </c>
      <c r="D199" t="e">
        <f>IF(INDEX(S2PQ[[S2PQGUID]:[Antwoord]],MATCH(S2PQ_relational[[#This Row],[PQGUID]],S2PQ[S2PQGUID],0),5)="nee",S2PQ_relational[[#This Row],[PIGUID]]&amp;"NO","-")</f>
        <v>#N/A</v>
      </c>
    </row>
    <row r="200" spans="1:4" x14ac:dyDescent="0.25">
      <c r="A200" t="s">
        <v>969</v>
      </c>
      <c r="C200" t="str">
        <f>S2PQ_relational[[#This Row],[PIGUID]]&amp;S2PQ_relational[[#This Row],[PQGUID]]</f>
        <v>6wlVWE689yMH7JZtRSVrly</v>
      </c>
      <c r="D200" t="e">
        <f>IF(INDEX(S2PQ[[S2PQGUID]:[Antwoord]],MATCH(S2PQ_relational[[#This Row],[PQGUID]],S2PQ[S2PQGUID],0),5)="nee",S2PQ_relational[[#This Row],[PIGUID]]&amp;"NO","-")</f>
        <v>#N/A</v>
      </c>
    </row>
    <row r="201" spans="1:4" x14ac:dyDescent="0.25">
      <c r="A201" t="s">
        <v>975</v>
      </c>
      <c r="C201" t="str">
        <f>S2PQ_relational[[#This Row],[PIGUID]]&amp;S2PQ_relational[[#This Row],[PQGUID]]</f>
        <v>1wUDG2eI8JRdS0tsfezQyg</v>
      </c>
      <c r="D201" t="e">
        <f>IF(INDEX(S2PQ[[S2PQGUID]:[Antwoord]],MATCH(S2PQ_relational[[#This Row],[PQGUID]],S2PQ[S2PQGUID],0),5)="nee",S2PQ_relational[[#This Row],[PIGUID]]&amp;"NO","-")</f>
        <v>#N/A</v>
      </c>
    </row>
    <row r="202" spans="1:4" x14ac:dyDescent="0.25">
      <c r="A202" t="s">
        <v>982</v>
      </c>
      <c r="C202" t="str">
        <f>S2PQ_relational[[#This Row],[PIGUID]]&amp;S2PQ_relational[[#This Row],[PQGUID]]</f>
        <v>7y2EpMmBHwxphNVshDHeJn</v>
      </c>
      <c r="D202" t="e">
        <f>IF(INDEX(S2PQ[[S2PQGUID]:[Antwoord]],MATCH(S2PQ_relational[[#This Row],[PQGUID]],S2PQ[S2PQGUID],0),5)="nee",S2PQ_relational[[#This Row],[PIGUID]]&amp;"NO","-")</f>
        <v>#N/A</v>
      </c>
    </row>
    <row r="203" spans="1:4" x14ac:dyDescent="0.25">
      <c r="A203" t="s">
        <v>988</v>
      </c>
      <c r="C203" t="str">
        <f>S2PQ_relational[[#This Row],[PIGUID]]&amp;S2PQ_relational[[#This Row],[PQGUID]]</f>
        <v>4GjuRps8xuu2MviGfF7hOT</v>
      </c>
      <c r="D203" t="e">
        <f>IF(INDEX(S2PQ[[S2PQGUID]:[Antwoord]],MATCH(S2PQ_relational[[#This Row],[PQGUID]],S2PQ[S2PQGUID],0),5)="nee",S2PQ_relational[[#This Row],[PIGUID]]&amp;"NO","-")</f>
        <v>#N/A</v>
      </c>
    </row>
    <row r="204" spans="1:4" x14ac:dyDescent="0.25">
      <c r="A204" t="s">
        <v>994</v>
      </c>
      <c r="C204" t="str">
        <f>S2PQ_relational[[#This Row],[PIGUID]]&amp;S2PQ_relational[[#This Row],[PQGUID]]</f>
        <v>3jK7lMFed8p4Nj2rnRBRfS</v>
      </c>
      <c r="D204" t="e">
        <f>IF(INDEX(S2PQ[[S2PQGUID]:[Antwoord]],MATCH(S2PQ_relational[[#This Row],[PQGUID]],S2PQ[S2PQGUID],0),5)="nee",S2PQ_relational[[#This Row],[PIGUID]]&amp;"NO","-")</f>
        <v>#N/A</v>
      </c>
    </row>
    <row r="205" spans="1:4" x14ac:dyDescent="0.25">
      <c r="A205" t="s">
        <v>1001</v>
      </c>
      <c r="C205" t="str">
        <f>S2PQ_relational[[#This Row],[PIGUID]]&amp;S2PQ_relational[[#This Row],[PQGUID]]</f>
        <v>HO0yULHnqX0FAAIDkytOf</v>
      </c>
      <c r="D205" t="e">
        <f>IF(INDEX(S2PQ[[S2PQGUID]:[Antwoord]],MATCH(S2PQ_relational[[#This Row],[PQGUID]],S2PQ[S2PQGUID],0),5)="nee",S2PQ_relational[[#This Row],[PIGUID]]&amp;"NO","-")</f>
        <v>#N/A</v>
      </c>
    </row>
    <row r="206" spans="1:4" x14ac:dyDescent="0.25">
      <c r="A206" t="s">
        <v>1007</v>
      </c>
      <c r="C206" t="str">
        <f>S2PQ_relational[[#This Row],[PIGUID]]&amp;S2PQ_relational[[#This Row],[PQGUID]]</f>
        <v>2LrOrBpyaYmEjq4cUeUHTC</v>
      </c>
      <c r="D206" t="e">
        <f>IF(INDEX(S2PQ[[S2PQGUID]:[Antwoord]],MATCH(S2PQ_relational[[#This Row],[PQGUID]],S2PQ[S2PQGUID],0),5)="nee",S2PQ_relational[[#This Row],[PIGUID]]&amp;"NO","-")</f>
        <v>#N/A</v>
      </c>
    </row>
    <row r="207" spans="1:4" x14ac:dyDescent="0.25">
      <c r="A207" t="s">
        <v>1013</v>
      </c>
      <c r="C207" t="str">
        <f>S2PQ_relational[[#This Row],[PIGUID]]&amp;S2PQ_relational[[#This Row],[PQGUID]]</f>
        <v>50MFxbmNukbReC20s10DNF</v>
      </c>
      <c r="D207" t="e">
        <f>IF(INDEX(S2PQ[[S2PQGUID]:[Antwoord]],MATCH(S2PQ_relational[[#This Row],[PQGUID]],S2PQ[S2PQGUID],0),5)="nee",S2PQ_relational[[#This Row],[PIGUID]]&amp;"NO","-")</f>
        <v>#N/A</v>
      </c>
    </row>
    <row r="208" spans="1:4" x14ac:dyDescent="0.25">
      <c r="A208" t="s">
        <v>1019</v>
      </c>
      <c r="C208" t="str">
        <f>S2PQ_relational[[#This Row],[PIGUID]]&amp;S2PQ_relational[[#This Row],[PQGUID]]</f>
        <v>1Ui3eujGIj8N2rkHMrlxos</v>
      </c>
      <c r="D208" t="e">
        <f>IF(INDEX(S2PQ[[S2PQGUID]:[Antwoord]],MATCH(S2PQ_relational[[#This Row],[PQGUID]],S2PQ[S2PQGUID],0),5)="nee",S2PQ_relational[[#This Row],[PIGUID]]&amp;"NO","-")</f>
        <v>#N/A</v>
      </c>
    </row>
    <row r="209" spans="1:4" x14ac:dyDescent="0.25">
      <c r="A209" t="s">
        <v>1025</v>
      </c>
      <c r="C209" t="str">
        <f>S2PQ_relational[[#This Row],[PIGUID]]&amp;S2PQ_relational[[#This Row],[PQGUID]]</f>
        <v>4bkBOC3qXNRskewfeUOdz3</v>
      </c>
      <c r="D209" t="e">
        <f>IF(INDEX(S2PQ[[S2PQGUID]:[Antwoord]],MATCH(S2PQ_relational[[#This Row],[PQGUID]],S2PQ[S2PQGUID],0),5)="nee",S2PQ_relational[[#This Row],[PIGUID]]&amp;"NO","-")</f>
        <v>#N/A</v>
      </c>
    </row>
    <row r="210" spans="1:4" x14ac:dyDescent="0.25">
      <c r="A210" t="s">
        <v>1031</v>
      </c>
      <c r="C210" t="str">
        <f>S2PQ_relational[[#This Row],[PIGUID]]&amp;S2PQ_relational[[#This Row],[PQGUID]]</f>
        <v>5t7bHcN4Rq8IgzR7RYC9SY</v>
      </c>
      <c r="D210" t="e">
        <f>IF(INDEX(S2PQ[[S2PQGUID]:[Antwoord]],MATCH(S2PQ_relational[[#This Row],[PQGUID]],S2PQ[S2PQGUID],0),5)="nee",S2PQ_relational[[#This Row],[PIGUID]]&amp;"NO","-")</f>
        <v>#N/A</v>
      </c>
    </row>
    <row r="211" spans="1:4" x14ac:dyDescent="0.25">
      <c r="A211" t="s">
        <v>1037</v>
      </c>
      <c r="C211" t="str">
        <f>S2PQ_relational[[#This Row],[PIGUID]]&amp;S2PQ_relational[[#This Row],[PQGUID]]</f>
        <v>7A6IDJEIouYqzUF17o41fU</v>
      </c>
      <c r="D211" t="e">
        <f>IF(INDEX(S2PQ[[S2PQGUID]:[Antwoord]],MATCH(S2PQ_relational[[#This Row],[PQGUID]],S2PQ[S2PQGUID],0),5)="nee",S2PQ_relational[[#This Row],[PIGUID]]&amp;"NO","-")</f>
        <v>#N/A</v>
      </c>
    </row>
    <row r="212" spans="1:4" x14ac:dyDescent="0.25">
      <c r="A212" t="s">
        <v>1043</v>
      </c>
      <c r="C212" t="str">
        <f>S2PQ_relational[[#This Row],[PIGUID]]&amp;S2PQ_relational[[#This Row],[PQGUID]]</f>
        <v>6jTeru19w9z2M5dhSH0Twl</v>
      </c>
      <c r="D212" t="e">
        <f>IF(INDEX(S2PQ[[S2PQGUID]:[Antwoord]],MATCH(S2PQ_relational[[#This Row],[PQGUID]],S2PQ[S2PQGUID],0),5)="nee",S2PQ_relational[[#This Row],[PIGUID]]&amp;"NO","-")</f>
        <v>#N/A</v>
      </c>
    </row>
    <row r="213" spans="1:4" x14ac:dyDescent="0.25">
      <c r="A213" t="s">
        <v>1049</v>
      </c>
      <c r="C213" t="str">
        <f>S2PQ_relational[[#This Row],[PIGUID]]&amp;S2PQ_relational[[#This Row],[PQGUID]]</f>
        <v>6qDijw9bicPDFBo5UQHx0Q</v>
      </c>
      <c r="D213" t="e">
        <f>IF(INDEX(S2PQ[[S2PQGUID]:[Antwoord]],MATCH(S2PQ_relational[[#This Row],[PQGUID]],S2PQ[S2PQGUID],0),5)="nee",S2PQ_relational[[#This Row],[PIGUID]]&amp;"NO","-")</f>
        <v>#N/A</v>
      </c>
    </row>
    <row r="214" spans="1:4" x14ac:dyDescent="0.25">
      <c r="A214" t="s">
        <v>1055</v>
      </c>
      <c r="C214" t="str">
        <f>S2PQ_relational[[#This Row],[PIGUID]]&amp;S2PQ_relational[[#This Row],[PQGUID]]</f>
        <v>4oDsKuO3kutmMon7eTvCf9</v>
      </c>
      <c r="D214" t="e">
        <f>IF(INDEX(S2PQ[[S2PQGUID]:[Antwoord]],MATCH(S2PQ_relational[[#This Row],[PQGUID]],S2PQ[S2PQGUID],0),5)="nee",S2PQ_relational[[#This Row],[PIGUID]]&amp;"NO","-")</f>
        <v>#N/A</v>
      </c>
    </row>
    <row r="215" spans="1:4" x14ac:dyDescent="0.25">
      <c r="A215" t="s">
        <v>1061</v>
      </c>
      <c r="C215" t="str">
        <f>S2PQ_relational[[#This Row],[PIGUID]]&amp;S2PQ_relational[[#This Row],[PQGUID]]</f>
        <v>zPr0Ttkw6MhY5r9wzvsUf</v>
      </c>
      <c r="D215" t="e">
        <f>IF(INDEX(S2PQ[[S2PQGUID]:[Antwoord]],MATCH(S2PQ_relational[[#This Row],[PQGUID]],S2PQ[S2PQGUID],0),5)="nee",S2PQ_relational[[#This Row],[PIGUID]]&amp;"NO","-")</f>
        <v>#N/A</v>
      </c>
    </row>
    <row r="216" spans="1:4" x14ac:dyDescent="0.25">
      <c r="A216" t="s">
        <v>1067</v>
      </c>
      <c r="C216" t="str">
        <f>S2PQ_relational[[#This Row],[PIGUID]]&amp;S2PQ_relational[[#This Row],[PQGUID]]</f>
        <v>4FfoNo1YVwacnjd11N0SDW</v>
      </c>
      <c r="D216" t="e">
        <f>IF(INDEX(S2PQ[[S2PQGUID]:[Antwoord]],MATCH(S2PQ_relational[[#This Row],[PQGUID]],S2PQ[S2PQGUID],0),5)="nee",S2PQ_relational[[#This Row],[PIGUID]]&amp;"NO","-")</f>
        <v>#N/A</v>
      </c>
    </row>
    <row r="217" spans="1:4" x14ac:dyDescent="0.25">
      <c r="A217" t="s">
        <v>1073</v>
      </c>
      <c r="C217" t="str">
        <f>S2PQ_relational[[#This Row],[PIGUID]]&amp;S2PQ_relational[[#This Row],[PQGUID]]</f>
        <v>7eNEGSGgEK9WlQUCaaS9yj</v>
      </c>
      <c r="D217" t="e">
        <f>IF(INDEX(S2PQ[[S2PQGUID]:[Antwoord]],MATCH(S2PQ_relational[[#This Row],[PQGUID]],S2PQ[S2PQGUID],0),5)="nee",S2PQ_relational[[#This Row],[PIGUID]]&amp;"NO","-")</f>
        <v>#N/A</v>
      </c>
    </row>
    <row r="218" spans="1:4" x14ac:dyDescent="0.25">
      <c r="A218" t="s">
        <v>1079</v>
      </c>
      <c r="C218" t="str">
        <f>S2PQ_relational[[#This Row],[PIGUID]]&amp;S2PQ_relational[[#This Row],[PQGUID]]</f>
        <v>2x6gFamTdgkSAhcoqWFzeh</v>
      </c>
      <c r="D218" t="e">
        <f>IF(INDEX(S2PQ[[S2PQGUID]:[Antwoord]],MATCH(S2PQ_relational[[#This Row],[PQGUID]],S2PQ[S2PQGUID],0),5)="nee",S2PQ_relational[[#This Row],[PIGUID]]&amp;"NO","-")</f>
        <v>#N/A</v>
      </c>
    </row>
    <row r="219" spans="1:4" x14ac:dyDescent="0.25">
      <c r="A219" t="s">
        <v>1085</v>
      </c>
      <c r="C219" t="str">
        <f>S2PQ_relational[[#This Row],[PIGUID]]&amp;S2PQ_relational[[#This Row],[PQGUID]]</f>
        <v>7tRdZGvG4EgkcA8vJJRF8P</v>
      </c>
      <c r="D219" t="e">
        <f>IF(INDEX(S2PQ[[S2PQGUID]:[Antwoord]],MATCH(S2PQ_relational[[#This Row],[PQGUID]],S2PQ[S2PQGUID],0),5)="nee",S2PQ_relational[[#This Row],[PIGUID]]&amp;"NO","-")</f>
        <v>#N/A</v>
      </c>
    </row>
    <row r="220" spans="1:4" x14ac:dyDescent="0.25">
      <c r="A220" t="s">
        <v>1092</v>
      </c>
      <c r="C220" t="str">
        <f>S2PQ_relational[[#This Row],[PIGUID]]&amp;S2PQ_relational[[#This Row],[PQGUID]]</f>
        <v>ZtGPrgV6XLprpYIkOYE53</v>
      </c>
      <c r="D220" t="e">
        <f>IF(INDEX(S2PQ[[S2PQGUID]:[Antwoord]],MATCH(S2PQ_relational[[#This Row],[PQGUID]],S2PQ[S2PQGUID],0),5)="nee",S2PQ_relational[[#This Row],[PIGUID]]&amp;"NO","-")</f>
        <v>#N/A</v>
      </c>
    </row>
    <row r="221" spans="1:4" x14ac:dyDescent="0.25">
      <c r="A221" t="s">
        <v>1098</v>
      </c>
      <c r="C221" t="str">
        <f>S2PQ_relational[[#This Row],[PIGUID]]&amp;S2PQ_relational[[#This Row],[PQGUID]]</f>
        <v>3jl8pu7ON3NzdJ7e1MQveo</v>
      </c>
      <c r="D221" t="e">
        <f>IF(INDEX(S2PQ[[S2PQGUID]:[Antwoord]],MATCH(S2PQ_relational[[#This Row],[PQGUID]],S2PQ[S2PQGUID],0),5)="nee",S2PQ_relational[[#This Row],[PIGUID]]&amp;"NO","-")</f>
        <v>#N/A</v>
      </c>
    </row>
    <row r="222" spans="1:4" x14ac:dyDescent="0.25">
      <c r="A222" t="s">
        <v>1104</v>
      </c>
      <c r="C222" t="str">
        <f>S2PQ_relational[[#This Row],[PIGUID]]&amp;S2PQ_relational[[#This Row],[PQGUID]]</f>
        <v>5WaHjpIPAeoH2S3LrqdezF</v>
      </c>
      <c r="D222" t="e">
        <f>IF(INDEX(S2PQ[[S2PQGUID]:[Antwoord]],MATCH(S2PQ_relational[[#This Row],[PQGUID]],S2PQ[S2PQGUID],0),5)="nee",S2PQ_relational[[#This Row],[PIGUID]]&amp;"NO","-")</f>
        <v>#N/A</v>
      </c>
    </row>
    <row r="223" spans="1:4" x14ac:dyDescent="0.25">
      <c r="A223" t="s">
        <v>1110</v>
      </c>
      <c r="C223" t="str">
        <f>S2PQ_relational[[#This Row],[PIGUID]]&amp;S2PQ_relational[[#This Row],[PQGUID]]</f>
        <v>5Gv93KKLtMX2Iw1FbNxmg2</v>
      </c>
      <c r="D223" t="e">
        <f>IF(INDEX(S2PQ[[S2PQGUID]:[Antwoord]],MATCH(S2PQ_relational[[#This Row],[PQGUID]],S2PQ[S2PQGUID],0),5)="nee",S2PQ_relational[[#This Row],[PIGUID]]&amp;"NO","-")</f>
        <v>#N/A</v>
      </c>
    </row>
    <row r="224" spans="1:4" x14ac:dyDescent="0.25">
      <c r="A224" t="s">
        <v>1117</v>
      </c>
      <c r="C224" t="str">
        <f>S2PQ_relational[[#This Row],[PIGUID]]&amp;S2PQ_relational[[#This Row],[PQGUID]]</f>
        <v>6bgRrcYm0mkL80972y3mYY</v>
      </c>
      <c r="D224" t="e">
        <f>IF(INDEX(S2PQ[[S2PQGUID]:[Antwoord]],MATCH(S2PQ_relational[[#This Row],[PQGUID]],S2PQ[S2PQGUID],0),5)="nee",S2PQ_relational[[#This Row],[PIGUID]]&amp;"NO","-")</f>
        <v>#N/A</v>
      </c>
    </row>
    <row r="225" spans="1:4" x14ac:dyDescent="0.25">
      <c r="A225" t="s">
        <v>1123</v>
      </c>
      <c r="C225" t="str">
        <f>S2PQ_relational[[#This Row],[PIGUID]]&amp;S2PQ_relational[[#This Row],[PQGUID]]</f>
        <v>74tyYu6zXeSJ1VWmlLQcfN</v>
      </c>
      <c r="D225" t="e">
        <f>IF(INDEX(S2PQ[[S2PQGUID]:[Antwoord]],MATCH(S2PQ_relational[[#This Row],[PQGUID]],S2PQ[S2PQGUID],0),5)="nee",S2PQ_relational[[#This Row],[PIGUID]]&amp;"NO","-")</f>
        <v>#N/A</v>
      </c>
    </row>
    <row r="226" spans="1:4" x14ac:dyDescent="0.25">
      <c r="A226" t="s">
        <v>1129</v>
      </c>
      <c r="C226" t="str">
        <f>S2PQ_relational[[#This Row],[PIGUID]]&amp;S2PQ_relational[[#This Row],[PQGUID]]</f>
        <v>2w4LXv4n6aTbbkrhRn0bYh</v>
      </c>
      <c r="D226" t="e">
        <f>IF(INDEX(S2PQ[[S2PQGUID]:[Antwoord]],MATCH(S2PQ_relational[[#This Row],[PQGUID]],S2PQ[S2PQGUID],0),5)="nee",S2PQ_relational[[#This Row],[PIGUID]]&amp;"NO","-")</f>
        <v>#N/A</v>
      </c>
    </row>
    <row r="227" spans="1:4" x14ac:dyDescent="0.25">
      <c r="A227" t="s">
        <v>1135</v>
      </c>
      <c r="C227" t="str">
        <f>S2PQ_relational[[#This Row],[PIGUID]]&amp;S2PQ_relational[[#This Row],[PQGUID]]</f>
        <v>4nugi48HboNOWQq6PPFwhx</v>
      </c>
      <c r="D227" t="e">
        <f>IF(INDEX(S2PQ[[S2PQGUID]:[Antwoord]],MATCH(S2PQ_relational[[#This Row],[PQGUID]],S2PQ[S2PQGUID],0),5)="nee",S2PQ_relational[[#This Row],[PIGUID]]&amp;"NO","-")</f>
        <v>#N/A</v>
      </c>
    </row>
    <row r="228" spans="1:4" x14ac:dyDescent="0.25">
      <c r="A228" t="s">
        <v>1142</v>
      </c>
      <c r="C228" t="str">
        <f>S2PQ_relational[[#This Row],[PIGUID]]&amp;S2PQ_relational[[#This Row],[PQGUID]]</f>
        <v>7wFWsNrWn8UnKY6KOTT2ks</v>
      </c>
      <c r="D228" t="e">
        <f>IF(INDEX(S2PQ[[S2PQGUID]:[Antwoord]],MATCH(S2PQ_relational[[#This Row],[PQGUID]],S2PQ[S2PQGUID],0),5)="nee",S2PQ_relational[[#This Row],[PIGUID]]&amp;"NO","-")</f>
        <v>#N/A</v>
      </c>
    </row>
    <row r="229" spans="1:4" x14ac:dyDescent="0.25">
      <c r="A229" t="s">
        <v>1148</v>
      </c>
      <c r="C229" t="str">
        <f>S2PQ_relational[[#This Row],[PIGUID]]&amp;S2PQ_relational[[#This Row],[PQGUID]]</f>
        <v>3Fm6ckDq0hXOz3GR8aH5WI</v>
      </c>
      <c r="D229" t="e">
        <f>IF(INDEX(S2PQ[[S2PQGUID]:[Antwoord]],MATCH(S2PQ_relational[[#This Row],[PQGUID]],S2PQ[S2PQGUID],0),5)="nee",S2PQ_relational[[#This Row],[PIGUID]]&amp;"NO","-")</f>
        <v>#N/A</v>
      </c>
    </row>
    <row r="230" spans="1:4" x14ac:dyDescent="0.25">
      <c r="A230" t="s">
        <v>1154</v>
      </c>
      <c r="C230" t="str">
        <f>S2PQ_relational[[#This Row],[PIGUID]]&amp;S2PQ_relational[[#This Row],[PQGUID]]</f>
        <v>6ZmVRTXWGZwIzmLE1pO4Jw</v>
      </c>
      <c r="D230" t="e">
        <f>IF(INDEX(S2PQ[[S2PQGUID]:[Antwoord]],MATCH(S2PQ_relational[[#This Row],[PQGUID]],S2PQ[S2PQGUID],0),5)="nee",S2PQ_relational[[#This Row],[PIGUID]]&amp;"NO","-")</f>
        <v>#N/A</v>
      </c>
    </row>
    <row r="231" spans="1:4" x14ac:dyDescent="0.25">
      <c r="A231" t="s">
        <v>1160</v>
      </c>
      <c r="C231" t="str">
        <f>S2PQ_relational[[#This Row],[PIGUID]]&amp;S2PQ_relational[[#This Row],[PQGUID]]</f>
        <v>7FW5dX3KSPHaxJqjZdKmea</v>
      </c>
      <c r="D231" t="e">
        <f>IF(INDEX(S2PQ[[S2PQGUID]:[Antwoord]],MATCH(S2PQ_relational[[#This Row],[PQGUID]],S2PQ[S2PQGUID],0),5)="nee",S2PQ_relational[[#This Row],[PIGUID]]&amp;"NO","-")</f>
        <v>#N/A</v>
      </c>
    </row>
    <row r="232" spans="1:4" x14ac:dyDescent="0.25">
      <c r="A232" t="s">
        <v>1166</v>
      </c>
      <c r="C232" t="str">
        <f>S2PQ_relational[[#This Row],[PIGUID]]&amp;S2PQ_relational[[#This Row],[PQGUID]]</f>
        <v>16tG0uwaWtHMOIQa6WmUj5</v>
      </c>
      <c r="D232" t="e">
        <f>IF(INDEX(S2PQ[[S2PQGUID]:[Antwoord]],MATCH(S2PQ_relational[[#This Row],[PQGUID]],S2PQ[S2PQGUID],0),5)="nee",S2PQ_relational[[#This Row],[PIGUID]]&amp;"NO","-")</f>
        <v>#N/A</v>
      </c>
    </row>
    <row r="233" spans="1:4" x14ac:dyDescent="0.25">
      <c r="A233" t="s">
        <v>1173</v>
      </c>
      <c r="C233" t="str">
        <f>S2PQ_relational[[#This Row],[PIGUID]]&amp;S2PQ_relational[[#This Row],[PQGUID]]</f>
        <v>4v8umBNcGjLD5xRRZH8mHH</v>
      </c>
      <c r="D233" t="e">
        <f>IF(INDEX(S2PQ[[S2PQGUID]:[Antwoord]],MATCH(S2PQ_relational[[#This Row],[PQGUID]],S2PQ[S2PQGUID],0),5)="nee",S2PQ_relational[[#This Row],[PIGUID]]&amp;"NO","-")</f>
        <v>#N/A</v>
      </c>
    </row>
    <row r="234" spans="1:4" x14ac:dyDescent="0.25">
      <c r="A234" t="s">
        <v>1179</v>
      </c>
      <c r="C234" t="str">
        <f>S2PQ_relational[[#This Row],[PIGUID]]&amp;S2PQ_relational[[#This Row],[PQGUID]]</f>
        <v>5RNhwzeHbQfZygQ4g2JCWl</v>
      </c>
      <c r="D234" t="e">
        <f>IF(INDEX(S2PQ[[S2PQGUID]:[Antwoord]],MATCH(S2PQ_relational[[#This Row],[PQGUID]],S2PQ[S2PQGUID],0),5)="nee",S2PQ_relational[[#This Row],[PIGUID]]&amp;"NO","-")</f>
        <v>#N/A</v>
      </c>
    </row>
    <row r="235" spans="1:4" x14ac:dyDescent="0.25">
      <c r="A235" t="s">
        <v>1185</v>
      </c>
      <c r="C235" t="str">
        <f>S2PQ_relational[[#This Row],[PIGUID]]&amp;S2PQ_relational[[#This Row],[PQGUID]]</f>
        <v>1y7TpQOB360ciXQ3FhMOUQ</v>
      </c>
      <c r="D235" t="e">
        <f>IF(INDEX(S2PQ[[S2PQGUID]:[Antwoord]],MATCH(S2PQ_relational[[#This Row],[PQGUID]],S2PQ[S2PQGUID],0),5)="nee",S2PQ_relational[[#This Row],[PIGUID]]&amp;"NO","-")</f>
        <v>#N/A</v>
      </c>
    </row>
    <row r="236" spans="1:4" x14ac:dyDescent="0.25">
      <c r="A236" t="s">
        <v>1191</v>
      </c>
      <c r="C236" t="str">
        <f>S2PQ_relational[[#This Row],[PIGUID]]&amp;S2PQ_relational[[#This Row],[PQGUID]]</f>
        <v>3AHFtJERwoccLAi7KKv706</v>
      </c>
      <c r="D236" t="e">
        <f>IF(INDEX(S2PQ[[S2PQGUID]:[Antwoord]],MATCH(S2PQ_relational[[#This Row],[PQGUID]],S2PQ[S2PQGUID],0),5)="nee",S2PQ_relational[[#This Row],[PIGUID]]&amp;"NO","-")</f>
        <v>#N/A</v>
      </c>
    </row>
    <row r="237" spans="1:4" x14ac:dyDescent="0.25">
      <c r="A237" t="s">
        <v>1197</v>
      </c>
      <c r="C237" t="str">
        <f>S2PQ_relational[[#This Row],[PIGUID]]&amp;S2PQ_relational[[#This Row],[PQGUID]]</f>
        <v>4vARtOm1MMc3khCzmYVI82</v>
      </c>
      <c r="D237" t="e">
        <f>IF(INDEX(S2PQ[[S2PQGUID]:[Antwoord]],MATCH(S2PQ_relational[[#This Row],[PQGUID]],S2PQ[S2PQGUID],0),5)="nee",S2PQ_relational[[#This Row],[PIGUID]]&amp;"NO","-")</f>
        <v>#N/A</v>
      </c>
    </row>
    <row r="238" spans="1:4" x14ac:dyDescent="0.25">
      <c r="A238" t="s">
        <v>1203</v>
      </c>
      <c r="C238" t="str">
        <f>S2PQ_relational[[#This Row],[PIGUID]]&amp;S2PQ_relational[[#This Row],[PQGUID]]</f>
        <v>74XKWjITt6ik1jnT0DhWf9</v>
      </c>
      <c r="D238" t="e">
        <f>IF(INDEX(S2PQ[[S2PQGUID]:[Antwoord]],MATCH(S2PQ_relational[[#This Row],[PQGUID]],S2PQ[S2PQGUID],0),5)="nee",S2PQ_relational[[#This Row],[PIGUID]]&amp;"NO","-")</f>
        <v>#N/A</v>
      </c>
    </row>
    <row r="239" spans="1:4" x14ac:dyDescent="0.25">
      <c r="A239" t="s">
        <v>1210</v>
      </c>
      <c r="C239" t="str">
        <f>S2PQ_relational[[#This Row],[PIGUID]]&amp;S2PQ_relational[[#This Row],[PQGUID]]</f>
        <v>3QLk0Fv6482WaFA7vWKASZ</v>
      </c>
      <c r="D239" t="e">
        <f>IF(INDEX(S2PQ[[S2PQGUID]:[Antwoord]],MATCH(S2PQ_relational[[#This Row],[PQGUID]],S2PQ[S2PQGUID],0),5)="nee",S2PQ_relational[[#This Row],[PIGUID]]&amp;"NO","-")</f>
        <v>#N/A</v>
      </c>
    </row>
    <row r="240" spans="1:4" x14ac:dyDescent="0.25">
      <c r="A240" t="s">
        <v>1217</v>
      </c>
      <c r="C240" t="str">
        <f>S2PQ_relational[[#This Row],[PIGUID]]&amp;S2PQ_relational[[#This Row],[PQGUID]]</f>
        <v>7c7amwLIbbR6edxoE6HZ2x</v>
      </c>
      <c r="D240" t="e">
        <f>IF(INDEX(S2PQ[[S2PQGUID]:[Antwoord]],MATCH(S2PQ_relational[[#This Row],[PQGUID]],S2PQ[S2PQGUID],0),5)="nee",S2PQ_relational[[#This Row],[PIGUID]]&amp;"NO","-")</f>
        <v>#N/A</v>
      </c>
    </row>
    <row r="241" spans="1:4" x14ac:dyDescent="0.25">
      <c r="A241" t="s">
        <v>1223</v>
      </c>
      <c r="C241" t="str">
        <f>S2PQ_relational[[#This Row],[PIGUID]]&amp;S2PQ_relational[[#This Row],[PQGUID]]</f>
        <v>1gMTXI36PZk2R5zUJM4tPU</v>
      </c>
      <c r="D241" t="e">
        <f>IF(INDEX(S2PQ[[S2PQGUID]:[Antwoord]],MATCH(S2PQ_relational[[#This Row],[PQGUID]],S2PQ[S2PQGUID],0),5)="nee",S2PQ_relational[[#This Row],[PIGUID]]&amp;"NO","-")</f>
        <v>#N/A</v>
      </c>
    </row>
    <row r="242" spans="1:4" x14ac:dyDescent="0.25">
      <c r="A242" t="s">
        <v>1230</v>
      </c>
      <c r="C242" t="str">
        <f>S2PQ_relational[[#This Row],[PIGUID]]&amp;S2PQ_relational[[#This Row],[PQGUID]]</f>
        <v>3whL4tUZeAXEiBie27Lj7X</v>
      </c>
      <c r="D242" t="e">
        <f>IF(INDEX(S2PQ[[S2PQGUID]:[Antwoord]],MATCH(S2PQ_relational[[#This Row],[PQGUID]],S2PQ[S2PQGUID],0),5)="nee",S2PQ_relational[[#This Row],[PIGUID]]&amp;"NO","-")</f>
        <v>#N/A</v>
      </c>
    </row>
    <row r="243" spans="1:4" x14ac:dyDescent="0.25">
      <c r="A243" t="s">
        <v>1236</v>
      </c>
      <c r="C243" t="str">
        <f>S2PQ_relational[[#This Row],[PIGUID]]&amp;S2PQ_relational[[#This Row],[PQGUID]]</f>
        <v>3ZIN36dY6iF051YAyQRRQr</v>
      </c>
      <c r="D243" t="e">
        <f>IF(INDEX(S2PQ[[S2PQGUID]:[Antwoord]],MATCH(S2PQ_relational[[#This Row],[PQGUID]],S2PQ[S2PQGUID],0),5)="nee",S2PQ_relational[[#This Row],[PIGUID]]&amp;"NO","-")</f>
        <v>#N/A</v>
      </c>
    </row>
    <row r="244" spans="1:4" x14ac:dyDescent="0.25">
      <c r="A244" t="s">
        <v>1245</v>
      </c>
      <c r="C244" t="str">
        <f>S2PQ_relational[[#This Row],[PIGUID]]&amp;S2PQ_relational[[#This Row],[PQGUID]]</f>
        <v>3WtKBWvvbVLlUnBU7BG1B4</v>
      </c>
      <c r="D244" t="e">
        <f>IF(INDEX(S2PQ[[S2PQGUID]:[Antwoord]],MATCH(S2PQ_relational[[#This Row],[PQGUID]],S2PQ[S2PQGUID],0),5)="nee",S2PQ_relational[[#This Row],[PIGUID]]&amp;"NO","-")</f>
        <v>#N/A</v>
      </c>
    </row>
    <row r="245" spans="1:4" x14ac:dyDescent="0.25">
      <c r="A245" t="s">
        <v>1246</v>
      </c>
      <c r="C245" t="str">
        <f>S2PQ_relational[[#This Row],[PIGUID]]&amp;S2PQ_relational[[#This Row],[PQGUID]]</f>
        <v>4BNWjTM011xlQ5Dyu0G8Hm</v>
      </c>
      <c r="D245" t="e">
        <f>IF(INDEX(S2PQ[[S2PQGUID]:[Antwoord]],MATCH(S2PQ_relational[[#This Row],[PQGUID]],S2PQ[S2PQGUID],0),5)="nee",S2PQ_relational[[#This Row],[PIGUID]]&amp;"NO","-")</f>
        <v>#N/A</v>
      </c>
    </row>
    <row r="246" spans="1:4" x14ac:dyDescent="0.25">
      <c r="A246" t="s">
        <v>1247</v>
      </c>
      <c r="C246" t="str">
        <f>S2PQ_relational[[#This Row],[PIGUID]]&amp;S2PQ_relational[[#This Row],[PQGUID]]</f>
        <v>3yUDOjLjm9ClXNApEpBuBe</v>
      </c>
      <c r="D246" t="e">
        <f>IF(INDEX(S2PQ[[S2PQGUID]:[Antwoord]],MATCH(S2PQ_relational[[#This Row],[PQGUID]],S2PQ[S2PQGUID],0),5)="nee",S2PQ_relational[[#This Row],[PIGUID]]&amp;"NO","-")</f>
        <v>#N/A</v>
      </c>
    </row>
    <row r="247" spans="1:4" x14ac:dyDescent="0.25">
      <c r="A247" t="s">
        <v>1248</v>
      </c>
      <c r="C247" t="str">
        <f>S2PQ_relational[[#This Row],[PIGUID]]&amp;S2PQ_relational[[#This Row],[PQGUID]]</f>
        <v>Vg55W79RaIpPOifF6r6Sm</v>
      </c>
      <c r="D247" t="e">
        <f>IF(INDEX(S2PQ[[S2PQGUID]:[Antwoord]],MATCH(S2PQ_relational[[#This Row],[PQGUID]],S2PQ[S2PQGUID],0),5)="nee",S2PQ_relational[[#This Row],[PIGUID]]&amp;"NO","-")</f>
        <v>#N/A</v>
      </c>
    </row>
    <row r="248" spans="1:4" x14ac:dyDescent="0.25">
      <c r="A248" t="s">
        <v>1249</v>
      </c>
      <c r="C248" t="str">
        <f>S2PQ_relational[[#This Row],[PIGUID]]&amp;S2PQ_relational[[#This Row],[PQGUID]]</f>
        <v>6QirbHytnI6w6uRl4pvaI7</v>
      </c>
      <c r="D248" t="e">
        <f>IF(INDEX(S2PQ[[S2PQGUID]:[Antwoord]],MATCH(S2PQ_relational[[#This Row],[PQGUID]],S2PQ[S2PQGUID],0),5)="nee",S2PQ_relational[[#This Row],[PIGUID]]&amp;"NO","-")</f>
        <v>#N/A</v>
      </c>
    </row>
    <row r="249" spans="1:4" x14ac:dyDescent="0.25">
      <c r="A249" t="s">
        <v>1252</v>
      </c>
      <c r="C249" t="str">
        <f>S2PQ_relational[[#This Row],[PIGUID]]&amp;S2PQ_relational[[#This Row],[PQGUID]]</f>
        <v>187O4zZardriS284M5G4NU</v>
      </c>
      <c r="D249" t="e">
        <f>IF(INDEX(S2PQ[[S2PQGUID]:[Antwoord]],MATCH(S2PQ_relational[[#This Row],[PQGUID]],S2PQ[S2PQGUID],0),5)="nee",S2PQ_relational[[#This Row],[PIGUID]]&amp;"NO","-")</f>
        <v>#N/A</v>
      </c>
    </row>
    <row r="250" spans="1:4" x14ac:dyDescent="0.25">
      <c r="A250" t="s">
        <v>1253</v>
      </c>
      <c r="C250" t="str">
        <f>S2PQ_relational[[#This Row],[PIGUID]]&amp;S2PQ_relational[[#This Row],[PQGUID]]</f>
        <v>5ODovtVQDSD7fPzl4Bir3N</v>
      </c>
      <c r="D250" t="e">
        <f>IF(INDEX(S2PQ[[S2PQGUID]:[Antwoord]],MATCH(S2PQ_relational[[#This Row],[PQGUID]],S2PQ[S2PQGUID],0),5)="nee",S2PQ_relational[[#This Row],[PIGUID]]&amp;"NO","-")</f>
        <v>#N/A</v>
      </c>
    </row>
    <row r="251" spans="1:4" x14ac:dyDescent="0.25">
      <c r="A251" t="s">
        <v>1254</v>
      </c>
      <c r="C251" t="str">
        <f>S2PQ_relational[[#This Row],[PIGUID]]&amp;S2PQ_relational[[#This Row],[PQGUID]]</f>
        <v>4AV3oOMK6CP2zKJQMc49MH</v>
      </c>
      <c r="D251" t="e">
        <f>IF(INDEX(S2PQ[[S2PQGUID]:[Antwoord]],MATCH(S2PQ_relational[[#This Row],[PQGUID]],S2PQ[S2PQGUID],0),5)="nee",S2PQ_relational[[#This Row],[PIGUID]]&amp;"NO","-")</f>
        <v>#N/A</v>
      </c>
    </row>
    <row r="252" spans="1:4" x14ac:dyDescent="0.25">
      <c r="A252" t="s">
        <v>1257</v>
      </c>
      <c r="C252" t="str">
        <f>S2PQ_relational[[#This Row],[PIGUID]]&amp;S2PQ_relational[[#This Row],[PQGUID]]</f>
        <v>3dF624y92nALc9sguRsxCh</v>
      </c>
      <c r="D252" t="e">
        <f>IF(INDEX(S2PQ[[S2PQGUID]:[Antwoord]],MATCH(S2PQ_relational[[#This Row],[PQGUID]],S2PQ[S2PQGUID],0),5)="nee",S2PQ_relational[[#This Row],[PIGUID]]&amp;"NO","-")</f>
        <v>#N/A</v>
      </c>
    </row>
    <row r="253" spans="1:4" x14ac:dyDescent="0.25">
      <c r="A253" t="s">
        <v>1261</v>
      </c>
      <c r="C253" t="str">
        <f>S2PQ_relational[[#This Row],[PIGUID]]&amp;S2PQ_relational[[#This Row],[PQGUID]]</f>
        <v>2lJrZnJuAEBXba9hs3OU95</v>
      </c>
      <c r="D253" t="e">
        <f>IF(INDEX(S2PQ[[S2PQGUID]:[Antwoord]],MATCH(S2PQ_relational[[#This Row],[PQGUID]],S2PQ[S2PQGUID],0),5)="nee",S2PQ_relational[[#This Row],[PIGUID]]&amp;"NO","-")</f>
        <v>#N/A</v>
      </c>
    </row>
    <row r="254" spans="1:4" x14ac:dyDescent="0.25">
      <c r="A254" t="s">
        <v>1268</v>
      </c>
      <c r="C254" t="str">
        <f>S2PQ_relational[[#This Row],[PIGUID]]&amp;S2PQ_relational[[#This Row],[PQGUID]]</f>
        <v>5KuVrzzS9NSaxeObN8kdIW</v>
      </c>
      <c r="D254" t="e">
        <f>IF(INDEX(S2PQ[[S2PQGUID]:[Antwoord]],MATCH(S2PQ_relational[[#This Row],[PQGUID]],S2PQ[S2PQGUID],0),5)="nee",S2PQ_relational[[#This Row],[PIGUID]]&amp;"NO","-")</f>
        <v>#N/A</v>
      </c>
    </row>
    <row r="255" spans="1:4" x14ac:dyDescent="0.25">
      <c r="A255" t="s">
        <v>1274</v>
      </c>
      <c r="C255" t="str">
        <f>S2PQ_relational[[#This Row],[PIGUID]]&amp;S2PQ_relational[[#This Row],[PQGUID]]</f>
        <v>1GLZlJsEeCukebd9EPhO6A</v>
      </c>
      <c r="D255" t="e">
        <f>IF(INDEX(S2PQ[[S2PQGUID]:[Antwoord]],MATCH(S2PQ_relational[[#This Row],[PQGUID]],S2PQ[S2PQGUID],0),5)="nee",S2PQ_relational[[#This Row],[PIGUID]]&amp;"NO","-")</f>
        <v>#N/A</v>
      </c>
    </row>
    <row r="256" spans="1:4" x14ac:dyDescent="0.25">
      <c r="A256" t="s">
        <v>1276</v>
      </c>
      <c r="C256" t="str">
        <f>S2PQ_relational[[#This Row],[PIGUID]]&amp;S2PQ_relational[[#This Row],[PQGUID]]</f>
        <v>77DXzy07W9Nb58ARi1A1Ps</v>
      </c>
      <c r="D256" t="e">
        <f>IF(INDEX(S2PQ[[S2PQGUID]:[Antwoord]],MATCH(S2PQ_relational[[#This Row],[PQGUID]],S2PQ[S2PQGUID],0),5)="nee",S2PQ_relational[[#This Row],[PIGUID]]&amp;"NO","-")</f>
        <v>#N/A</v>
      </c>
    </row>
    <row r="257" spans="1:4" x14ac:dyDescent="0.25">
      <c r="A257" t="s">
        <v>1277</v>
      </c>
      <c r="C257" t="str">
        <f>S2PQ_relational[[#This Row],[PIGUID]]&amp;S2PQ_relational[[#This Row],[PQGUID]]</f>
        <v>53ZBDvkOCTGKZlFXflHqYL</v>
      </c>
      <c r="D257" t="e">
        <f>IF(INDEX(S2PQ[[S2PQGUID]:[Antwoord]],MATCH(S2PQ_relational[[#This Row],[PQGUID]],S2PQ[S2PQGUID],0),5)="nee",S2PQ_relational[[#This Row],[PIGUID]]&amp;"NO","-")</f>
        <v>#N/A</v>
      </c>
    </row>
    <row r="258" spans="1:4" x14ac:dyDescent="0.25">
      <c r="A258" t="s">
        <v>1278</v>
      </c>
      <c r="C258" t="str">
        <f>S2PQ_relational[[#This Row],[PIGUID]]&amp;S2PQ_relational[[#This Row],[PQGUID]]</f>
        <v>1orTlnGBXHGk90YKvuprOh</v>
      </c>
      <c r="D258" t="e">
        <f>IF(INDEX(S2PQ[[S2PQGUID]:[Antwoord]],MATCH(S2PQ_relational[[#This Row],[PQGUID]],S2PQ[S2PQGUID],0),5)="nee",S2PQ_relational[[#This Row],[PIGUID]]&amp;"NO","-")</f>
        <v>#N/A</v>
      </c>
    </row>
    <row r="259" spans="1:4" x14ac:dyDescent="0.25">
      <c r="A259" t="s">
        <v>1279</v>
      </c>
      <c r="C259" t="str">
        <f>S2PQ_relational[[#This Row],[PIGUID]]&amp;S2PQ_relational[[#This Row],[PQGUID]]</f>
        <v>7hBhAHdRmzzf4f9obH5anI</v>
      </c>
      <c r="D259" t="e">
        <f>IF(INDEX(S2PQ[[S2PQGUID]:[Antwoord]],MATCH(S2PQ_relational[[#This Row],[PQGUID]],S2PQ[S2PQGUID],0),5)="nee",S2PQ_relational[[#This Row],[PIGUID]]&amp;"NO","-")</f>
        <v>#N/A</v>
      </c>
    </row>
    <row r="260" spans="1:4" x14ac:dyDescent="0.25">
      <c r="A260" t="s">
        <v>1280</v>
      </c>
      <c r="C260" t="str">
        <f>S2PQ_relational[[#This Row],[PIGUID]]&amp;S2PQ_relational[[#This Row],[PQGUID]]</f>
        <v>7MYFuAnDk5UWLMrhUv6prB</v>
      </c>
      <c r="D260" t="e">
        <f>IF(INDEX(S2PQ[[S2PQGUID]:[Antwoord]],MATCH(S2PQ_relational[[#This Row],[PQGUID]],S2PQ[S2PQGUID],0),5)="nee",S2PQ_relational[[#This Row],[PIGUID]]&amp;"NO","-")</f>
        <v>#N/A</v>
      </c>
    </row>
    <row r="261" spans="1:4" x14ac:dyDescent="0.25">
      <c r="A261" t="s">
        <v>1281</v>
      </c>
      <c r="C261" t="str">
        <f>S2PQ_relational[[#This Row],[PIGUID]]&amp;S2PQ_relational[[#This Row],[PQGUID]]</f>
        <v>7xigWs3SBNjv13P5YPYWW9</v>
      </c>
      <c r="D261" t="e">
        <f>IF(INDEX(S2PQ[[S2PQGUID]:[Antwoord]],MATCH(S2PQ_relational[[#This Row],[PQGUID]],S2PQ[S2PQGUID],0),5)="nee",S2PQ_relational[[#This Row],[PIGUID]]&amp;"NO","-")</f>
        <v>#N/A</v>
      </c>
    </row>
    <row r="262" spans="1:4" x14ac:dyDescent="0.25">
      <c r="A262" t="s">
        <v>1282</v>
      </c>
      <c r="C262" t="str">
        <f>S2PQ_relational[[#This Row],[PIGUID]]&amp;S2PQ_relational[[#This Row],[PQGUID]]</f>
        <v>01QQHAb1ypFiW5dpdjkIV1</v>
      </c>
      <c r="D262" t="e">
        <f>IF(INDEX(S2PQ[[S2PQGUID]:[Antwoord]],MATCH(S2PQ_relational[[#This Row],[PQGUID]],S2PQ[S2PQGUID],0),5)="nee",S2PQ_relational[[#This Row],[PIGUID]]&amp;"NO","-")</f>
        <v>#N/A</v>
      </c>
    </row>
    <row r="263" spans="1:4" x14ac:dyDescent="0.25">
      <c r="A263" t="s">
        <v>1285</v>
      </c>
      <c r="C263" t="str">
        <f>S2PQ_relational[[#This Row],[PIGUID]]&amp;S2PQ_relational[[#This Row],[PQGUID]]</f>
        <v>7L4ig1AmBHCp7gghs8382c</v>
      </c>
      <c r="D263" t="e">
        <f>IF(INDEX(S2PQ[[S2PQGUID]:[Antwoord]],MATCH(S2PQ_relational[[#This Row],[PQGUID]],S2PQ[S2PQGUID],0),5)="nee",S2PQ_relational[[#This Row],[PIGUID]]&amp;"NO","-")</f>
        <v>#N/A</v>
      </c>
    </row>
    <row r="264" spans="1:4" x14ac:dyDescent="0.25">
      <c r="A264" t="s">
        <v>1286</v>
      </c>
      <c r="C264" t="str">
        <f>S2PQ_relational[[#This Row],[PIGUID]]&amp;S2PQ_relational[[#This Row],[PQGUID]]</f>
        <v>1M98azJPuLqQxfiliIsYpa</v>
      </c>
      <c r="D264" t="e">
        <f>IF(INDEX(S2PQ[[S2PQGUID]:[Antwoord]],MATCH(S2PQ_relational[[#This Row],[PQGUID]],S2PQ[S2PQGUID],0),5)="nee",S2PQ_relational[[#This Row],[PIGUID]]&amp;"NO","-")</f>
        <v>#N/A</v>
      </c>
    </row>
    <row r="265" spans="1:4" x14ac:dyDescent="0.25">
      <c r="A265" t="s">
        <v>1287</v>
      </c>
      <c r="C265" t="str">
        <f>S2PQ_relational[[#This Row],[PIGUID]]&amp;S2PQ_relational[[#This Row],[PQGUID]]</f>
        <v>6egsjG2GmQJnBZcni4xxcr</v>
      </c>
      <c r="D265" t="e">
        <f>IF(INDEX(S2PQ[[S2PQGUID]:[Antwoord]],MATCH(S2PQ_relational[[#This Row],[PQGUID]],S2PQ[S2PQGUID],0),5)="nee",S2PQ_relational[[#This Row],[PIGUID]]&amp;"NO","-")</f>
        <v>#N/A</v>
      </c>
    </row>
    <row r="266" spans="1:4" x14ac:dyDescent="0.25">
      <c r="A266" t="s">
        <v>1288</v>
      </c>
      <c r="C266" t="str">
        <f>S2PQ_relational[[#This Row],[PIGUID]]&amp;S2PQ_relational[[#This Row],[PQGUID]]</f>
        <v>4zmnFQBRWuMmDwFIs8cjoD</v>
      </c>
      <c r="D266" t="e">
        <f>IF(INDEX(S2PQ[[S2PQGUID]:[Antwoord]],MATCH(S2PQ_relational[[#This Row],[PQGUID]],S2PQ[S2PQGUID],0),5)="nee",S2PQ_relational[[#This Row],[PIGUID]]&amp;"NO","-")</f>
        <v>#N/A</v>
      </c>
    </row>
    <row r="267" spans="1:4" x14ac:dyDescent="0.25">
      <c r="A267" t="s">
        <v>1289</v>
      </c>
      <c r="C267" t="str">
        <f>S2PQ_relational[[#This Row],[PIGUID]]&amp;S2PQ_relational[[#This Row],[PQGUID]]</f>
        <v>1IQQIZR6UQPx8pjaHF8jvE</v>
      </c>
      <c r="D267" t="e">
        <f>IF(INDEX(S2PQ[[S2PQGUID]:[Antwoord]],MATCH(S2PQ_relational[[#This Row],[PQGUID]],S2PQ[S2PQGUID],0),5)="nee",S2PQ_relational[[#This Row],[PIGUID]]&amp;"NO","-")</f>
        <v>#N/A</v>
      </c>
    </row>
    <row r="268" spans="1:4" x14ac:dyDescent="0.25">
      <c r="A268" t="s">
        <v>1290</v>
      </c>
      <c r="C268" t="str">
        <f>S2PQ_relational[[#This Row],[PIGUID]]&amp;S2PQ_relational[[#This Row],[PQGUID]]</f>
        <v>35hUbEfrK3a0CnqunDGvPe</v>
      </c>
      <c r="D268" t="e">
        <f>IF(INDEX(S2PQ[[S2PQGUID]:[Antwoord]],MATCH(S2PQ_relational[[#This Row],[PQGUID]],S2PQ[S2PQGUID],0),5)="nee",S2PQ_relational[[#This Row],[PIGUID]]&amp;"NO","-")</f>
        <v>#N/A</v>
      </c>
    </row>
    <row r="269" spans="1:4" x14ac:dyDescent="0.25">
      <c r="A269" t="s">
        <v>1291</v>
      </c>
      <c r="C269" t="str">
        <f>S2PQ_relational[[#This Row],[PIGUID]]&amp;S2PQ_relational[[#This Row],[PQGUID]]</f>
        <v>7pGYmbZlMemBU4V5byUubw</v>
      </c>
      <c r="D269" t="e">
        <f>IF(INDEX(S2PQ[[S2PQGUID]:[Antwoord]],MATCH(S2PQ_relational[[#This Row],[PQGUID]],S2PQ[S2PQGUID],0),5)="nee",S2PQ_relational[[#This Row],[PIGUID]]&amp;"NO","-")</f>
        <v>#N/A</v>
      </c>
    </row>
    <row r="270" spans="1:4" x14ac:dyDescent="0.25">
      <c r="A270" t="s">
        <v>1292</v>
      </c>
      <c r="C270" t="str">
        <f>S2PQ_relational[[#This Row],[PIGUID]]&amp;S2PQ_relational[[#This Row],[PQGUID]]</f>
        <v>5EsAOueheImalBhyrTK5dU</v>
      </c>
      <c r="D270" t="e">
        <f>IF(INDEX(S2PQ[[S2PQGUID]:[Antwoord]],MATCH(S2PQ_relational[[#This Row],[PQGUID]],S2PQ[S2PQGUID],0),5)="nee",S2PQ_relational[[#This Row],[PIGUID]]&amp;"NO","-")</f>
        <v>#N/A</v>
      </c>
    </row>
    <row r="271" spans="1:4" x14ac:dyDescent="0.25">
      <c r="A271" t="s">
        <v>1293</v>
      </c>
      <c r="C271" t="str">
        <f>S2PQ_relational[[#This Row],[PIGUID]]&amp;S2PQ_relational[[#This Row],[PQGUID]]</f>
        <v>1EsMK2xdybEydmvlywKG5E</v>
      </c>
      <c r="D271" t="e">
        <f>IF(INDEX(S2PQ[[S2PQGUID]:[Antwoord]],MATCH(S2PQ_relational[[#This Row],[PQGUID]],S2PQ[S2PQGUID],0),5)="nee",S2PQ_relational[[#This Row],[PIGUID]]&amp;"NO","-")</f>
        <v>#N/A</v>
      </c>
    </row>
    <row r="272" spans="1:4" x14ac:dyDescent="0.25">
      <c r="A272" t="s">
        <v>1294</v>
      </c>
      <c r="C272" t="str">
        <f>S2PQ_relational[[#This Row],[PIGUID]]&amp;S2PQ_relational[[#This Row],[PQGUID]]</f>
        <v>6DxiCywKovWAILAe2lL9S4</v>
      </c>
      <c r="D272" t="e">
        <f>IF(INDEX(S2PQ[[S2PQGUID]:[Antwoord]],MATCH(S2PQ_relational[[#This Row],[PQGUID]],S2PQ[S2PQGUID],0),5)="nee",S2PQ_relational[[#This Row],[PIGUID]]&amp;"NO","-")</f>
        <v>#N/A</v>
      </c>
    </row>
    <row r="273" spans="1:4" x14ac:dyDescent="0.25">
      <c r="A273" t="s">
        <v>1295</v>
      </c>
      <c r="C273" t="str">
        <f>S2PQ_relational[[#This Row],[PIGUID]]&amp;S2PQ_relational[[#This Row],[PQGUID]]</f>
        <v>5XJCXMn8c4SghFsNqOtXk0</v>
      </c>
      <c r="D273" t="e">
        <f>IF(INDEX(S2PQ[[S2PQGUID]:[Antwoord]],MATCH(S2PQ_relational[[#This Row],[PQGUID]],S2PQ[S2PQGUID],0),5)="nee",S2PQ_relational[[#This Row],[PIGUID]]&amp;"NO","-")</f>
        <v>#N/A</v>
      </c>
    </row>
    <row r="274" spans="1:4" x14ac:dyDescent="0.25">
      <c r="A274" t="s">
        <v>1296</v>
      </c>
      <c r="C274" t="str">
        <f>S2PQ_relational[[#This Row],[PIGUID]]&amp;S2PQ_relational[[#This Row],[PQGUID]]</f>
        <v>4ASrcZec5wEAiWp9gwqMny</v>
      </c>
      <c r="D274" t="e">
        <f>IF(INDEX(S2PQ[[S2PQGUID]:[Antwoord]],MATCH(S2PQ_relational[[#This Row],[PQGUID]],S2PQ[S2PQGUID],0),5)="nee",S2PQ_relational[[#This Row],[PIGUID]]&amp;"NO","-")</f>
        <v>#N/A</v>
      </c>
    </row>
    <row r="275" spans="1:4" x14ac:dyDescent="0.25">
      <c r="A275" t="s">
        <v>1297</v>
      </c>
      <c r="C275" t="str">
        <f>S2PQ_relational[[#This Row],[PIGUID]]&amp;S2PQ_relational[[#This Row],[PQGUID]]</f>
        <v>5BK53G4FhG0E1ru4nxsN7r</v>
      </c>
      <c r="D275" t="e">
        <f>IF(INDEX(S2PQ[[S2PQGUID]:[Antwoord]],MATCH(S2PQ_relational[[#This Row],[PQGUID]],S2PQ[S2PQGUID],0),5)="nee",S2PQ_relational[[#This Row],[PIGUID]]&amp;"NO","-")</f>
        <v>#N/A</v>
      </c>
    </row>
    <row r="276" spans="1:4" x14ac:dyDescent="0.25">
      <c r="A276" t="s">
        <v>1298</v>
      </c>
      <c r="C276" t="str">
        <f>S2PQ_relational[[#This Row],[PIGUID]]&amp;S2PQ_relational[[#This Row],[PQGUID]]</f>
        <v>5ctV3xkE8yYOYAfEJSHW8O</v>
      </c>
      <c r="D276" t="e">
        <f>IF(INDEX(S2PQ[[S2PQGUID]:[Antwoord]],MATCH(S2PQ_relational[[#This Row],[PQGUID]],S2PQ[S2PQGUID],0),5)="nee",S2PQ_relational[[#This Row],[PIGUID]]&amp;"NO","-")</f>
        <v>#N/A</v>
      </c>
    </row>
    <row r="277" spans="1:4" x14ac:dyDescent="0.25">
      <c r="A277" t="s">
        <v>1299</v>
      </c>
      <c r="C277" t="str">
        <f>S2PQ_relational[[#This Row],[PIGUID]]&amp;S2PQ_relational[[#This Row],[PQGUID]]</f>
        <v>7EEjF5nssyiRwI6VVEgGKE</v>
      </c>
      <c r="D277" t="e">
        <f>IF(INDEX(S2PQ[[S2PQGUID]:[Antwoord]],MATCH(S2PQ_relational[[#This Row],[PQGUID]],S2PQ[S2PQGUID],0),5)="nee",S2PQ_relational[[#This Row],[PIGUID]]&amp;"NO","-")</f>
        <v>#N/A</v>
      </c>
    </row>
    <row r="278" spans="1:4" x14ac:dyDescent="0.25">
      <c r="A278" t="s">
        <v>1300</v>
      </c>
      <c r="C278" t="str">
        <f>S2PQ_relational[[#This Row],[PIGUID]]&amp;S2PQ_relational[[#This Row],[PQGUID]]</f>
        <v>79UF5xerhABjJzmZclEqY</v>
      </c>
      <c r="D278" t="e">
        <f>IF(INDEX(S2PQ[[S2PQGUID]:[Antwoord]],MATCH(S2PQ_relational[[#This Row],[PQGUID]],S2PQ[S2PQGUID],0),5)="nee",S2PQ_relational[[#This Row],[PIGUID]]&amp;"NO","-")</f>
        <v>#N/A</v>
      </c>
    </row>
    <row r="279" spans="1:4" x14ac:dyDescent="0.25">
      <c r="A279" t="s">
        <v>1301</v>
      </c>
      <c r="C279" t="str">
        <f>S2PQ_relational[[#This Row],[PIGUID]]&amp;S2PQ_relational[[#This Row],[PQGUID]]</f>
        <v>23SENaZEPlLGhYShc4rvqf</v>
      </c>
      <c r="D279" t="e">
        <f>IF(INDEX(S2PQ[[S2PQGUID]:[Antwoord]],MATCH(S2PQ_relational[[#This Row],[PQGUID]],S2PQ[S2PQGUID],0),5)="nee",S2PQ_relational[[#This Row],[PIGUID]]&amp;"NO","-")</f>
        <v>#N/A</v>
      </c>
    </row>
    <row r="280" spans="1:4" x14ac:dyDescent="0.25">
      <c r="A280" t="s">
        <v>1302</v>
      </c>
      <c r="C280" t="str">
        <f>S2PQ_relational[[#This Row],[PIGUID]]&amp;S2PQ_relational[[#This Row],[PQGUID]]</f>
        <v>1ITOtOwQKHLT912lvO65Dp</v>
      </c>
      <c r="D280" t="e">
        <f>IF(INDEX(S2PQ[[S2PQGUID]:[Antwoord]],MATCH(S2PQ_relational[[#This Row],[PQGUID]],S2PQ[S2PQGUID],0),5)="nee",S2PQ_relational[[#This Row],[PIGUID]]&amp;"NO","-")</f>
        <v>#N/A</v>
      </c>
    </row>
    <row r="281" spans="1:4" x14ac:dyDescent="0.25">
      <c r="A281" t="s">
        <v>1303</v>
      </c>
      <c r="C281" t="str">
        <f>S2PQ_relational[[#This Row],[PIGUID]]&amp;S2PQ_relational[[#This Row],[PQGUID]]</f>
        <v>3cwmxAcUZlDgntgdWAj7Er</v>
      </c>
      <c r="D281" t="e">
        <f>IF(INDEX(S2PQ[[S2PQGUID]:[Antwoord]],MATCH(S2PQ_relational[[#This Row],[PQGUID]],S2PQ[S2PQGUID],0),5)="nee",S2PQ_relational[[#This Row],[PIGUID]]&amp;"NO","-")</f>
        <v>#N/A</v>
      </c>
    </row>
    <row r="282" spans="1:4" x14ac:dyDescent="0.25">
      <c r="A282" t="s">
        <v>1304</v>
      </c>
      <c r="C282" t="str">
        <f>S2PQ_relational[[#This Row],[PIGUID]]&amp;S2PQ_relational[[#This Row],[PQGUID]]</f>
        <v>WWdX1Wkk01XzcMWRiIDbo</v>
      </c>
      <c r="D282" t="e">
        <f>IF(INDEX(S2PQ[[S2PQGUID]:[Antwoord]],MATCH(S2PQ_relational[[#This Row],[PQGUID]],S2PQ[S2PQGUID],0),5)="nee",S2PQ_relational[[#This Row],[PIGUID]]&amp;"NO","-")</f>
        <v>#N/A</v>
      </c>
    </row>
    <row r="283" spans="1:4" x14ac:dyDescent="0.25">
      <c r="A283" t="s">
        <v>1305</v>
      </c>
      <c r="C283" t="str">
        <f>S2PQ_relational[[#This Row],[PIGUID]]&amp;S2PQ_relational[[#This Row],[PQGUID]]</f>
        <v>3ThIEHcgptXUZC1eU6PIiA</v>
      </c>
      <c r="D283" t="e">
        <f>IF(INDEX(S2PQ[[S2PQGUID]:[Antwoord]],MATCH(S2PQ_relational[[#This Row],[PQGUID]],S2PQ[S2PQGUID],0),5)="nee",S2PQ_relational[[#This Row],[PIGUID]]&amp;"NO","-")</f>
        <v>#N/A</v>
      </c>
    </row>
    <row r="284" spans="1:4" x14ac:dyDescent="0.25">
      <c r="A284" t="s">
        <v>1306</v>
      </c>
      <c r="C284" t="str">
        <f>S2PQ_relational[[#This Row],[PIGUID]]&amp;S2PQ_relational[[#This Row],[PQGUID]]</f>
        <v>si1OuyvoFgtc06GvhRn3V</v>
      </c>
      <c r="D284" t="e">
        <f>IF(INDEX(S2PQ[[S2PQGUID]:[Antwoord]],MATCH(S2PQ_relational[[#This Row],[PQGUID]],S2PQ[S2PQGUID],0),5)="nee",S2PQ_relational[[#This Row],[PIGUID]]&amp;"NO","-")</f>
        <v>#N/A</v>
      </c>
    </row>
    <row r="285" spans="1:4" x14ac:dyDescent="0.25">
      <c r="A285" t="s">
        <v>1307</v>
      </c>
      <c r="C285" t="str">
        <f>S2PQ_relational[[#This Row],[PIGUID]]&amp;S2PQ_relational[[#This Row],[PQGUID]]</f>
        <v>32d27JK4ndCtdPt17Jn3T</v>
      </c>
      <c r="D285" t="e">
        <f>IF(INDEX(S2PQ[[S2PQGUID]:[Antwoord]],MATCH(S2PQ_relational[[#This Row],[PQGUID]],S2PQ[S2PQGUID],0),5)="nee",S2PQ_relational[[#This Row],[PIGUID]]&amp;"NO","-")</f>
        <v>#N/A</v>
      </c>
    </row>
    <row r="286" spans="1:4" x14ac:dyDescent="0.25">
      <c r="A286" t="s">
        <v>1308</v>
      </c>
      <c r="C286" t="str">
        <f>S2PQ_relational[[#This Row],[PIGUID]]&amp;S2PQ_relational[[#This Row],[PQGUID]]</f>
        <v>3gAGXjrsPzpUMfKpcXCTux</v>
      </c>
      <c r="D286" t="e">
        <f>IF(INDEX(S2PQ[[S2PQGUID]:[Antwoord]],MATCH(S2PQ_relational[[#This Row],[PQGUID]],S2PQ[S2PQGUID],0),5)="nee",S2PQ_relational[[#This Row],[PIGUID]]&amp;"NO","-")</f>
        <v>#N/A</v>
      </c>
    </row>
    <row r="287" spans="1:4" x14ac:dyDescent="0.25">
      <c r="A287" t="s">
        <v>1309</v>
      </c>
      <c r="C287" t="str">
        <f>S2PQ_relational[[#This Row],[PIGUID]]&amp;S2PQ_relational[[#This Row],[PQGUID]]</f>
        <v>28Y8t1jeHZ1thjdfUnCnuA</v>
      </c>
      <c r="D287" t="e">
        <f>IF(INDEX(S2PQ[[S2PQGUID]:[Antwoord]],MATCH(S2PQ_relational[[#This Row],[PQGUID]],S2PQ[S2PQGUID],0),5)="nee",S2PQ_relational[[#This Row],[PIGUID]]&amp;"NO","-")</f>
        <v>#N/A</v>
      </c>
    </row>
    <row r="288" spans="1:4" x14ac:dyDescent="0.25">
      <c r="A288" t="s">
        <v>1310</v>
      </c>
      <c r="C288" t="str">
        <f>S2PQ_relational[[#This Row],[PIGUID]]&amp;S2PQ_relational[[#This Row],[PQGUID]]</f>
        <v>4Nc9nru2SzM0uTXBXgIOFv</v>
      </c>
      <c r="D288" t="e">
        <f>IF(INDEX(S2PQ[[S2PQGUID]:[Antwoord]],MATCH(S2PQ_relational[[#This Row],[PQGUID]],S2PQ[S2PQGUID],0),5)="nee",S2PQ_relational[[#This Row],[PIGUID]]&amp;"NO","-")</f>
        <v>#N/A</v>
      </c>
    </row>
    <row r="289" spans="1:4" x14ac:dyDescent="0.25">
      <c r="A289" t="s">
        <v>1311</v>
      </c>
      <c r="C289" t="str">
        <f>S2PQ_relational[[#This Row],[PIGUID]]&amp;S2PQ_relational[[#This Row],[PQGUID]]</f>
        <v>1Gmd3v6po0V454XQEGKJ0x</v>
      </c>
      <c r="D289" t="e">
        <f>IF(INDEX(S2PQ[[S2PQGUID]:[Antwoord]],MATCH(S2PQ_relational[[#This Row],[PQGUID]],S2PQ[S2PQGUID],0),5)="nee",S2PQ_relational[[#This Row],[PIGUID]]&amp;"NO","-")</f>
        <v>#N/A</v>
      </c>
    </row>
    <row r="290" spans="1:4" x14ac:dyDescent="0.25">
      <c r="A290" t="s">
        <v>1312</v>
      </c>
      <c r="C290" t="str">
        <f>S2PQ_relational[[#This Row],[PIGUID]]&amp;S2PQ_relational[[#This Row],[PQGUID]]</f>
        <v>3IWq02HKOxoHgkSdZiyaSE</v>
      </c>
      <c r="D290" t="e">
        <f>IF(INDEX(S2PQ[[S2PQGUID]:[Antwoord]],MATCH(S2PQ_relational[[#This Row],[PQGUID]],S2PQ[S2PQGUID],0),5)="nee",S2PQ_relational[[#This Row],[PIGUID]]&amp;"NO","-")</f>
        <v>#N/A</v>
      </c>
    </row>
    <row r="291" spans="1:4" x14ac:dyDescent="0.25">
      <c r="A291" t="s">
        <v>1313</v>
      </c>
      <c r="C291" t="str">
        <f>S2PQ_relational[[#This Row],[PIGUID]]&amp;S2PQ_relational[[#This Row],[PQGUID]]</f>
        <v>eHrBDPtfyKPEyydZkZ3ch</v>
      </c>
      <c r="D291" t="e">
        <f>IF(INDEX(S2PQ[[S2PQGUID]:[Antwoord]],MATCH(S2PQ_relational[[#This Row],[PQGUID]],S2PQ[S2PQGUID],0),5)="nee",S2PQ_relational[[#This Row],[PIGUID]]&amp;"NO","-")</f>
        <v>#N/A</v>
      </c>
    </row>
    <row r="292" spans="1:4" x14ac:dyDescent="0.25">
      <c r="A292" t="s">
        <v>1314</v>
      </c>
      <c r="C292" t="str">
        <f>S2PQ_relational[[#This Row],[PIGUID]]&amp;S2PQ_relational[[#This Row],[PQGUID]]</f>
        <v>PZK4Gn2DrhCyaDP5WzH4Z</v>
      </c>
      <c r="D292" t="e">
        <f>IF(INDEX(S2PQ[[S2PQGUID]:[Antwoord]],MATCH(S2PQ_relational[[#This Row],[PQGUID]],S2PQ[S2PQGUID],0),5)="nee",S2PQ_relational[[#This Row],[PIGUID]]&amp;"NO","-")</f>
        <v>#N/A</v>
      </c>
    </row>
    <row r="293" spans="1:4" x14ac:dyDescent="0.25">
      <c r="A293" t="s">
        <v>1315</v>
      </c>
      <c r="C293" t="str">
        <f>S2PQ_relational[[#This Row],[PIGUID]]&amp;S2PQ_relational[[#This Row],[PQGUID]]</f>
        <v>D8h5R5hmMWHgYMJLGJ4bk</v>
      </c>
      <c r="D293" t="e">
        <f>IF(INDEX(S2PQ[[S2PQGUID]:[Antwoord]],MATCH(S2PQ_relational[[#This Row],[PQGUID]],S2PQ[S2PQGUID],0),5)="nee",S2PQ_relational[[#This Row],[PIGUID]]&amp;"NO","-")</f>
        <v>#N/A</v>
      </c>
    </row>
    <row r="294" spans="1:4" x14ac:dyDescent="0.25">
      <c r="A294" t="s">
        <v>1316</v>
      </c>
      <c r="C294" t="str">
        <f>S2PQ_relational[[#This Row],[PIGUID]]&amp;S2PQ_relational[[#This Row],[PQGUID]]</f>
        <v>32OiJEyxND30XigkQSU5nB</v>
      </c>
      <c r="D294" t="e">
        <f>IF(INDEX(S2PQ[[S2PQGUID]:[Antwoord]],MATCH(S2PQ_relational[[#This Row],[PQGUID]],S2PQ[S2PQGUID],0),5)="nee",S2PQ_relational[[#This Row],[PIGUID]]&amp;"NO","-")</f>
        <v>#N/A</v>
      </c>
    </row>
    <row r="295" spans="1:4" x14ac:dyDescent="0.25">
      <c r="A295" t="s">
        <v>1317</v>
      </c>
      <c r="C295" t="str">
        <f>S2PQ_relational[[#This Row],[PIGUID]]&amp;S2PQ_relational[[#This Row],[PQGUID]]</f>
        <v>1PQLyFfvT8HcHlv1U36FDF</v>
      </c>
      <c r="D295" t="e">
        <f>IF(INDEX(S2PQ[[S2PQGUID]:[Antwoord]],MATCH(S2PQ_relational[[#This Row],[PQGUID]],S2PQ[S2PQGUID],0),5)="nee",S2PQ_relational[[#This Row],[PIGUID]]&amp;"NO","-")</f>
        <v>#N/A</v>
      </c>
    </row>
    <row r="296" spans="1:4" x14ac:dyDescent="0.25">
      <c r="A296" t="s">
        <v>1318</v>
      </c>
      <c r="C296" t="str">
        <f>S2PQ_relational[[#This Row],[PIGUID]]&amp;S2PQ_relational[[#This Row],[PQGUID]]</f>
        <v>2yao6QMFg6n8laqX5uBD5b</v>
      </c>
      <c r="D296" t="e">
        <f>IF(INDEX(S2PQ[[S2PQGUID]:[Antwoord]],MATCH(S2PQ_relational[[#This Row],[PQGUID]],S2PQ[S2PQGUID],0),5)="nee",S2PQ_relational[[#This Row],[PIGUID]]&amp;"NO","-")</f>
        <v>#N/A</v>
      </c>
    </row>
    <row r="297" spans="1:4" x14ac:dyDescent="0.25">
      <c r="A297" t="s">
        <v>1319</v>
      </c>
      <c r="C297" t="str">
        <f>S2PQ_relational[[#This Row],[PIGUID]]&amp;S2PQ_relational[[#This Row],[PQGUID]]</f>
        <v>2k5jjbiPRhGSA4MK02DgLb</v>
      </c>
      <c r="D297" t="e">
        <f>IF(INDEX(S2PQ[[S2PQGUID]:[Antwoord]],MATCH(S2PQ_relational[[#This Row],[PQGUID]],S2PQ[S2PQGUID],0),5)="nee",S2PQ_relational[[#This Row],[PIGUID]]&amp;"NO","-")</f>
        <v>#N/A</v>
      </c>
    </row>
    <row r="298" spans="1:4" x14ac:dyDescent="0.25">
      <c r="A298" t="s">
        <v>1323</v>
      </c>
      <c r="C298" t="str">
        <f>S2PQ_relational[[#This Row],[PIGUID]]&amp;S2PQ_relational[[#This Row],[PQGUID]]</f>
        <v>w2x9vMeTyRbMwGNvRhl2X</v>
      </c>
      <c r="D298" t="e">
        <f>IF(INDEX(S2PQ[[S2PQGUID]:[Antwoord]],MATCH(S2PQ_relational[[#This Row],[PQGUID]],S2PQ[S2PQGUID],0),5)="nee",S2PQ_relational[[#This Row],[PIGUID]]&amp;"NO","-")</f>
        <v>#N/A</v>
      </c>
    </row>
    <row r="299" spans="1:4" x14ac:dyDescent="0.25">
      <c r="A299" t="s">
        <v>1324</v>
      </c>
      <c r="C299" t="str">
        <f>S2PQ_relational[[#This Row],[PIGUID]]&amp;S2PQ_relational[[#This Row],[PQGUID]]</f>
        <v>pQXzulaRfGNtOnfNyOZNZ</v>
      </c>
      <c r="D299" t="e">
        <f>IF(INDEX(S2PQ[[S2PQGUID]:[Antwoord]],MATCH(S2PQ_relational[[#This Row],[PQGUID]],S2PQ[S2PQGUID],0),5)="nee",S2PQ_relational[[#This Row],[PIGUID]]&amp;"NO","-")</f>
        <v>#N/A</v>
      </c>
    </row>
    <row r="300" spans="1:4" x14ac:dyDescent="0.25">
      <c r="A300" t="s">
        <v>1325</v>
      </c>
      <c r="C300" t="str">
        <f>S2PQ_relational[[#This Row],[PIGUID]]&amp;S2PQ_relational[[#This Row],[PQGUID]]</f>
        <v>1dAfqdz6vInn6LNy7Nw1x7</v>
      </c>
      <c r="D300" t="e">
        <f>IF(INDEX(S2PQ[[S2PQGUID]:[Antwoord]],MATCH(S2PQ_relational[[#This Row],[PQGUID]],S2PQ[S2PQGUID],0),5)="nee",S2PQ_relational[[#This Row],[PIGUID]]&amp;"NO","-")</f>
        <v>#N/A</v>
      </c>
    </row>
    <row r="301" spans="1:4" x14ac:dyDescent="0.25">
      <c r="A301" t="s">
        <v>1326</v>
      </c>
      <c r="C301" t="str">
        <f>S2PQ_relational[[#This Row],[PIGUID]]&amp;S2PQ_relational[[#This Row],[PQGUID]]</f>
        <v>5hlR4vlVGYfqUJv7rvjk1w</v>
      </c>
      <c r="D301" t="e">
        <f>IF(INDEX(S2PQ[[S2PQGUID]:[Antwoord]],MATCH(S2PQ_relational[[#This Row],[PQGUID]],S2PQ[S2PQGUID],0),5)="nee",S2PQ_relational[[#This Row],[PIGUID]]&amp;"NO","-")</f>
        <v>#N/A</v>
      </c>
    </row>
    <row r="302" spans="1:4" x14ac:dyDescent="0.25">
      <c r="A302" t="s">
        <v>1327</v>
      </c>
      <c r="C302" t="str">
        <f>S2PQ_relational[[#This Row],[PIGUID]]&amp;S2PQ_relational[[#This Row],[PQGUID]]</f>
        <v>3lqlhYSO6RKvC1u3zWiwYv</v>
      </c>
      <c r="D302" t="e">
        <f>IF(INDEX(S2PQ[[S2PQGUID]:[Antwoord]],MATCH(S2PQ_relational[[#This Row],[PQGUID]],S2PQ[S2PQGUID],0),5)="nee",S2PQ_relational[[#This Row],[PIGUID]]&amp;"NO","-")</f>
        <v>#N/A</v>
      </c>
    </row>
    <row r="303" spans="1:4" x14ac:dyDescent="0.25">
      <c r="A303" t="s">
        <v>1328</v>
      </c>
      <c r="C303" t="str">
        <f>S2PQ_relational[[#This Row],[PIGUID]]&amp;S2PQ_relational[[#This Row],[PQGUID]]</f>
        <v>3IpeWKFXrR9KzyZauOOo79</v>
      </c>
      <c r="D303" t="e">
        <f>IF(INDEX(S2PQ[[S2PQGUID]:[Antwoord]],MATCH(S2PQ_relational[[#This Row],[PQGUID]],S2PQ[S2PQGUID],0),5)="nee",S2PQ_relational[[#This Row],[PIGUID]]&amp;"NO","-")</f>
        <v>#N/A</v>
      </c>
    </row>
    <row r="304" spans="1:4" x14ac:dyDescent="0.25">
      <c r="A304" t="s">
        <v>1329</v>
      </c>
      <c r="C304" t="str">
        <f>S2PQ_relational[[#This Row],[PIGUID]]&amp;S2PQ_relational[[#This Row],[PQGUID]]</f>
        <v>5LMwK3SiBMvgOtjut0DELI</v>
      </c>
      <c r="D304" t="e">
        <f>IF(INDEX(S2PQ[[S2PQGUID]:[Antwoord]],MATCH(S2PQ_relational[[#This Row],[PQGUID]],S2PQ[S2PQGUID],0),5)="nee",S2PQ_relational[[#This Row],[PIGUID]]&amp;"NO","-")</f>
        <v>#N/A</v>
      </c>
    </row>
    <row r="305" spans="1:4" x14ac:dyDescent="0.25">
      <c r="A305" t="s">
        <v>1335</v>
      </c>
      <c r="C305" t="str">
        <f>S2PQ_relational[[#This Row],[PIGUID]]&amp;S2PQ_relational[[#This Row],[PQGUID]]</f>
        <v>1XmGS7Qihzki5XGusiw83S</v>
      </c>
      <c r="D305" t="e">
        <f>IF(INDEX(S2PQ[[S2PQGUID]:[Antwoord]],MATCH(S2PQ_relational[[#This Row],[PQGUID]],S2PQ[S2PQGUID],0),5)="nee",S2PQ_relational[[#This Row],[PIGUID]]&amp;"NO","-")</f>
        <v>#N/A</v>
      </c>
    </row>
    <row r="306" spans="1:4" x14ac:dyDescent="0.25">
      <c r="A306" t="s">
        <v>1338</v>
      </c>
      <c r="C306" t="str">
        <f>S2PQ_relational[[#This Row],[PIGUID]]&amp;S2PQ_relational[[#This Row],[PQGUID]]</f>
        <v>5wC3xeZKuUwgc5lZsqmKYZ</v>
      </c>
      <c r="D306" t="e">
        <f>IF(INDEX(S2PQ[[S2PQGUID]:[Antwoord]],MATCH(S2PQ_relational[[#This Row],[PQGUID]],S2PQ[S2PQGUID],0),5)="nee",S2PQ_relational[[#This Row],[PIGUID]]&amp;"NO","-")</f>
        <v>#N/A</v>
      </c>
    </row>
    <row r="307" spans="1:4" x14ac:dyDescent="0.25">
      <c r="A307" t="s">
        <v>1339</v>
      </c>
      <c r="C307" t="str">
        <f>S2PQ_relational[[#This Row],[PIGUID]]&amp;S2PQ_relational[[#This Row],[PQGUID]]</f>
        <v>5NaljyW2kBqTkgVJBZz1Px</v>
      </c>
      <c r="D307" t="e">
        <f>IF(INDEX(S2PQ[[S2PQGUID]:[Antwoord]],MATCH(S2PQ_relational[[#This Row],[PQGUID]],S2PQ[S2PQGUID],0),5)="nee",S2PQ_relational[[#This Row],[PIGUID]]&amp;"NO","-")</f>
        <v>#N/A</v>
      </c>
    </row>
    <row r="308" spans="1:4" x14ac:dyDescent="0.25">
      <c r="A308" t="s">
        <v>1341</v>
      </c>
      <c r="C308" t="str">
        <f>S2PQ_relational[[#This Row],[PIGUID]]&amp;S2PQ_relational[[#This Row],[PQGUID]]</f>
        <v>3BWEx8djPc7He2DPNi2KMr</v>
      </c>
      <c r="D308" t="e">
        <f>IF(INDEX(S2PQ[[S2PQGUID]:[Antwoord]],MATCH(S2PQ_relational[[#This Row],[PQGUID]],S2PQ[S2PQGUID],0),5)="nee",S2PQ_relational[[#This Row],[PIGUID]]&amp;"NO","-")</f>
        <v>#N/A</v>
      </c>
    </row>
    <row r="309" spans="1:4" x14ac:dyDescent="0.25">
      <c r="A309" t="s">
        <v>1342</v>
      </c>
      <c r="C309" t="str">
        <f>S2PQ_relational[[#This Row],[PIGUID]]&amp;S2PQ_relational[[#This Row],[PQGUID]]</f>
        <v>1xeZMLPffFYhhlsn4JkGqu</v>
      </c>
      <c r="D309" t="e">
        <f>IF(INDEX(S2PQ[[S2PQGUID]:[Antwoord]],MATCH(S2PQ_relational[[#This Row],[PQGUID]],S2PQ[S2PQGUID],0),5)="nee",S2PQ_relational[[#This Row],[PIGUID]]&amp;"NO","-")</f>
        <v>#N/A</v>
      </c>
    </row>
    <row r="310" spans="1:4" x14ac:dyDescent="0.25">
      <c r="A310" t="s">
        <v>1344</v>
      </c>
      <c r="C310" t="str">
        <f>S2PQ_relational[[#This Row],[PIGUID]]&amp;S2PQ_relational[[#This Row],[PQGUID]]</f>
        <v>1YLM3OSLxNjfbzK08dMBHL</v>
      </c>
      <c r="D310" t="e">
        <f>IF(INDEX(S2PQ[[S2PQGUID]:[Antwoord]],MATCH(S2PQ_relational[[#This Row],[PQGUID]],S2PQ[S2PQGUID],0),5)="nee",S2PQ_relational[[#This Row],[PIGUID]]&amp;"NO","-")</f>
        <v>#N/A</v>
      </c>
    </row>
    <row r="311" spans="1:4" x14ac:dyDescent="0.25">
      <c r="A311" t="s">
        <v>1345</v>
      </c>
      <c r="C311" t="str">
        <f>S2PQ_relational[[#This Row],[PIGUID]]&amp;S2PQ_relational[[#This Row],[PQGUID]]</f>
        <v>6IrNZKz3qOVDHkDwPYiiRP</v>
      </c>
      <c r="D311" t="e">
        <f>IF(INDEX(S2PQ[[S2PQGUID]:[Antwoord]],MATCH(S2PQ_relational[[#This Row],[PQGUID]],S2PQ[S2PQGUID],0),5)="nee",S2PQ_relational[[#This Row],[PIGUID]]&amp;"NO","-")</f>
        <v>#N/A</v>
      </c>
    </row>
    <row r="312" spans="1:4" x14ac:dyDescent="0.25">
      <c r="A312" t="s">
        <v>1356</v>
      </c>
      <c r="C312" t="str">
        <f>S2PQ_relational[[#This Row],[PIGUID]]&amp;S2PQ_relational[[#This Row],[PQGUID]]</f>
        <v>1JC40FtNqVbp8WoxTFygde</v>
      </c>
      <c r="D312" t="e">
        <f>IF(INDEX(S2PQ[[S2PQGUID]:[Antwoord]],MATCH(S2PQ_relational[[#This Row],[PQGUID]],S2PQ[S2PQGUID],0),5)="nee",S2PQ_relational[[#This Row],[PIGUID]]&amp;"NO","-")</f>
        <v>#N/A</v>
      </c>
    </row>
    <row r="313" spans="1:4" x14ac:dyDescent="0.25">
      <c r="A313" t="s">
        <v>1358</v>
      </c>
      <c r="C313" t="str">
        <f>S2PQ_relational[[#This Row],[PIGUID]]&amp;S2PQ_relational[[#This Row],[PQGUID]]</f>
        <v>pWdwGloUfLIR1hDp5g6PY</v>
      </c>
      <c r="D313" t="e">
        <f>IF(INDEX(S2PQ[[S2PQGUID]:[Antwoord]],MATCH(S2PQ_relational[[#This Row],[PQGUID]],S2PQ[S2PQGUID],0),5)="nee",S2PQ_relational[[#This Row],[PIGUID]]&amp;"NO","-")</f>
        <v>#N/A</v>
      </c>
    </row>
    <row r="314" spans="1:4" x14ac:dyDescent="0.25">
      <c r="A314" t="s">
        <v>1359</v>
      </c>
      <c r="C314" t="str">
        <f>S2PQ_relational[[#This Row],[PIGUID]]&amp;S2PQ_relational[[#This Row],[PQGUID]]</f>
        <v>2dICe16UyjeiIXsewSiZ0F</v>
      </c>
      <c r="D314" t="e">
        <f>IF(INDEX(S2PQ[[S2PQGUID]:[Antwoord]],MATCH(S2PQ_relational[[#This Row],[PQGUID]],S2PQ[S2PQGUID],0),5)="nee",S2PQ_relational[[#This Row],[PIGUID]]&amp;"NO","-")</f>
        <v>#N/A</v>
      </c>
    </row>
    <row r="315" spans="1:4" x14ac:dyDescent="0.25">
      <c r="A315" t="s">
        <v>1360</v>
      </c>
      <c r="C315" t="str">
        <f>S2PQ_relational[[#This Row],[PIGUID]]&amp;S2PQ_relational[[#This Row],[PQGUID]]</f>
        <v>6SYtstXjTWIrwPyIObicZn</v>
      </c>
      <c r="D315" t="e">
        <f>IF(INDEX(S2PQ[[S2PQGUID]:[Antwoord]],MATCH(S2PQ_relational[[#This Row],[PQGUID]],S2PQ[S2PQGUID],0),5)="nee",S2PQ_relational[[#This Row],[PIGUID]]&amp;"NO","-")</f>
        <v>#N/A</v>
      </c>
    </row>
    <row r="316" spans="1:4" x14ac:dyDescent="0.25">
      <c r="A316" t="s">
        <v>1361</v>
      </c>
      <c r="C316" t="str">
        <f>S2PQ_relational[[#This Row],[PIGUID]]&amp;S2PQ_relational[[#This Row],[PQGUID]]</f>
        <v>5D8v1HRYfYjneVWAaulZqc</v>
      </c>
      <c r="D316" t="e">
        <f>IF(INDEX(S2PQ[[S2PQGUID]:[Antwoord]],MATCH(S2PQ_relational[[#This Row],[PQGUID]],S2PQ[S2PQGUID],0),5)="nee",S2PQ_relational[[#This Row],[PIGUID]]&amp;"NO","-")</f>
        <v>#N/A</v>
      </c>
    </row>
    <row r="317" spans="1:4" x14ac:dyDescent="0.25">
      <c r="A317" t="s">
        <v>1362</v>
      </c>
      <c r="C317" t="str">
        <f>S2PQ_relational[[#This Row],[PIGUID]]&amp;S2PQ_relational[[#This Row],[PQGUID]]</f>
        <v>16Av8HVNPoCgoz7JtjH8Sx</v>
      </c>
      <c r="D317" t="e">
        <f>IF(INDEX(S2PQ[[S2PQGUID]:[Antwoord]],MATCH(S2PQ_relational[[#This Row],[PQGUID]],S2PQ[S2PQGUID],0),5)="nee",S2PQ_relational[[#This Row],[PIGUID]]&amp;"NO","-")</f>
        <v>#N/A</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G22" sqref="G22"/>
    </sheetView>
  </sheetViews>
  <sheetFormatPr defaultRowHeight="15" x14ac:dyDescent="0.25"/>
  <sheetData>
    <row r="1" spans="1:9" x14ac:dyDescent="0.25">
      <c r="A1" t="s">
        <v>1408</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19</v>
      </c>
      <c r="B3" t="s">
        <v>2521</v>
      </c>
    </row>
    <row r="4" spans="1:9" x14ac:dyDescent="0.25">
      <c r="A4" t="s">
        <v>2522</v>
      </c>
      <c r="B4" t="s">
        <v>1375</v>
      </c>
    </row>
    <row r="5" spans="1:9" x14ac:dyDescent="0.25">
      <c r="A5" t="s">
        <v>48</v>
      </c>
      <c r="B5" t="s">
        <v>2523</v>
      </c>
    </row>
    <row r="6" spans="1:9" x14ac:dyDescent="0.25">
      <c r="A6" t="s">
        <v>66</v>
      </c>
      <c r="B6" t="s">
        <v>2524</v>
      </c>
    </row>
    <row r="7" spans="1:9" x14ac:dyDescent="0.25">
      <c r="A7" t="s">
        <v>57</v>
      </c>
      <c r="B7" t="s">
        <v>2525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31A16-C375-491C-9265-9DBE437BDAE8}">
  <dimension ref="A1:XFC15"/>
  <sheetViews>
    <sheetView showGridLines="0" view="pageLayout" zoomScaleNormal="100" workbookViewId="0">
      <selection activeCell="A5" sqref="A5"/>
    </sheetView>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80.25" customHeight="1" x14ac:dyDescent="0.4">
      <c r="A2" s="10" t="s">
        <v>2526</v>
      </c>
    </row>
    <row r="3" spans="1:1" ht="27" customHeight="1" x14ac:dyDescent="0.25">
      <c r="A3" s="3" t="s">
        <v>2527</v>
      </c>
    </row>
    <row r="4" spans="1:1" x14ac:dyDescent="0.25">
      <c r="A4" s="4"/>
    </row>
    <row r="5" spans="1:1" ht="108" x14ac:dyDescent="0.25">
      <c r="A5" s="5" t="s">
        <v>2528</v>
      </c>
    </row>
    <row r="6" spans="1:1" ht="18" x14ac:dyDescent="0.25">
      <c r="A6" s="6"/>
    </row>
    <row r="7" spans="1:1" ht="18" x14ac:dyDescent="0.25">
      <c r="A7" s="6"/>
    </row>
    <row r="8" spans="1:1" ht="18" x14ac:dyDescent="0.25">
      <c r="A8" s="7"/>
    </row>
    <row r="9" spans="1:1" x14ac:dyDescent="0.25">
      <c r="A9" s="8" t="s">
        <v>2529</v>
      </c>
    </row>
    <row r="10" spans="1:1" ht="29.1" customHeight="1" x14ac:dyDescent="0.25">
      <c r="A10" s="66" t="s">
        <v>2530</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aLhoPlUSoIGKd0rYqMds7kVJAaiGhxKvoh4VvxF2++I7Cr8l9F7iXr1NEIvLnAo348niX9fKXCH1X4HJ2O6ycA==" saltValue="JGeofrl4lvuJaNdO4vIsHg=="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40"/>
  <sheetViews>
    <sheetView showGridLines="0" view="pageLayout" topLeftCell="F12" zoomScaleNormal="100" workbookViewId="0">
      <selection activeCell="F27" sqref="F27:G27"/>
    </sheetView>
  </sheetViews>
  <sheetFormatPr defaultColWidth="0" defaultRowHeight="12" zeroHeight="1" x14ac:dyDescent="0.2"/>
  <cols>
    <col min="1" max="2" width="9.28515625" style="38" hidden="1" customWidth="1"/>
    <col min="3" max="4" width="8.7109375" style="38" hidden="1" customWidth="1"/>
    <col min="5" max="5" width="9.28515625" style="38" hidden="1" customWidth="1"/>
    <col min="6" max="6" width="81.42578125" style="38" customWidth="1"/>
    <col min="7" max="7" width="57.28515625" style="38" customWidth="1"/>
    <col min="8" max="8" width="68.7109375" style="38" hidden="1"/>
    <col min="9" max="16382" width="2.42578125" style="38" hidden="1"/>
    <col min="16383" max="16383" width="2.140625" style="38" hidden="1"/>
    <col min="16384" max="16384" width="1.42578125" style="38" customWidth="1"/>
  </cols>
  <sheetData>
    <row r="1" spans="1:8" x14ac:dyDescent="0.2">
      <c r="F1" s="79" t="s">
        <v>2531</v>
      </c>
      <c r="G1" s="79"/>
    </row>
    <row r="2" spans="1:8" x14ac:dyDescent="0.2">
      <c r="F2" s="78" t="s">
        <v>2532</v>
      </c>
      <c r="G2" s="78"/>
    </row>
    <row r="3" spans="1:8" x14ac:dyDescent="0.2">
      <c r="F3" s="39"/>
    </row>
    <row r="4" spans="1:8" ht="12" customHeight="1" x14ac:dyDescent="0.2">
      <c r="F4" s="78" t="s">
        <v>2533</v>
      </c>
      <c r="G4" s="78"/>
    </row>
    <row r="5" spans="1:8" x14ac:dyDescent="0.2">
      <c r="F5" s="78"/>
      <c r="G5" s="78"/>
    </row>
    <row r="6" spans="1:8" ht="12" hidden="1" customHeight="1" x14ac:dyDescent="0.2">
      <c r="A6" s="38" t="s">
        <v>1375</v>
      </c>
      <c r="F6" s="39"/>
    </row>
    <row r="7" spans="1:8" ht="14.65" customHeight="1" x14ac:dyDescent="0.3">
      <c r="A7" s="38" t="s">
        <v>2534</v>
      </c>
      <c r="F7" s="40"/>
    </row>
    <row r="8" spans="1:8" ht="99" customHeight="1" x14ac:dyDescent="0.2">
      <c r="A8" s="38" t="s">
        <v>2535</v>
      </c>
      <c r="F8" s="78" t="s">
        <v>2536</v>
      </c>
      <c r="G8" s="78"/>
    </row>
    <row r="9" spans="1:8" x14ac:dyDescent="0.2"/>
    <row r="10" spans="1:8" x14ac:dyDescent="0.2">
      <c r="C10" s="38" t="s">
        <v>2537</v>
      </c>
      <c r="D10" s="38" t="s">
        <v>2538</v>
      </c>
      <c r="E10" s="38" t="s">
        <v>21</v>
      </c>
      <c r="F10" s="64" t="s">
        <v>2539</v>
      </c>
      <c r="G10" s="64" t="s">
        <v>2540</v>
      </c>
      <c r="H10" s="38" t="s">
        <v>2541</v>
      </c>
    </row>
    <row r="11" spans="1:8" ht="24" x14ac:dyDescent="0.2">
      <c r="C11" s="38" t="s">
        <v>2505</v>
      </c>
      <c r="D11" s="38">
        <v>12</v>
      </c>
      <c r="E11" s="42"/>
      <c r="F11" s="64" t="s">
        <v>2542</v>
      </c>
      <c r="G11" s="71" t="s">
        <v>1375</v>
      </c>
      <c r="H11" s="63" t="str">
        <f>"Dit punt is niet van toepassing omdat ''"&amp;S2PQ[[#This Row],[Stap 2 vragen]]&amp;"'' was beantwoord met ''nee.'' Dit punt was door het systeem automatisch op ''N/A'' gezet."</f>
        <v>Dit punt is niet van toepassing omdat ''Heeft de producent gebruikgemaakt van onderaannemers en/of dienstverleners tijdens de certificeringscyclus?'' was beantwoord met ''nee.'' Dit punt was door het systeem automatisch op ''N/A'' gezet.</v>
      </c>
    </row>
    <row r="12" spans="1:8" x14ac:dyDescent="0.2">
      <c r="C12" s="38" t="s">
        <v>2513</v>
      </c>
      <c r="D12" s="38">
        <v>15</v>
      </c>
      <c r="E12" s="42"/>
      <c r="F12" s="65" t="s">
        <v>2543</v>
      </c>
      <c r="G12" s="71" t="s">
        <v>1375</v>
      </c>
      <c r="H12" s="63" t="str">
        <f>"Dit punt is niet van toepassing omdat ''"&amp;S2PQ[[#This Row],[Stap 2 vragen]]&amp;"'' was beantwoord met ''nee.'' Dit punt was door het systeem automatisch op ''N/A'' gezet."</f>
        <v>Dit punt is niet van toepassing omdat ''Is de producent geregistreerd voor parallel eigendom?'' was beantwoord met ''nee.'' Dit punt was door het systeem automatisch op ''N/A'' gezet.</v>
      </c>
    </row>
    <row r="13" spans="1:8" ht="24" x14ac:dyDescent="0.2">
      <c r="C13" s="38" t="s">
        <v>2515</v>
      </c>
      <c r="D13" s="38">
        <v>18</v>
      </c>
      <c r="E13" s="42"/>
      <c r="F13" s="65" t="s">
        <v>2544</v>
      </c>
      <c r="G13" s="71" t="s">
        <v>1375</v>
      </c>
      <c r="H13" s="63" t="str">
        <f>"Dit punt is niet van toepassing omdat ''"&amp;S2PQ[[#This Row],[Stap 2 vragen]]&amp;"'' was beantwoord met ''nee.'' Dit punt was door het systeem automatisch op ''N/A'' gezet."</f>
        <v>Dit punt is niet van toepassing omdat ''Is er in-house vermeerderingsmateriaal geproduceerd tijdens de certificeringscyclus (met of zonder behandeling met gewasbeschermingsmiddelen)?'' was beantwoord met ''nee.'' Dit punt was door het systeem automatisch op ''N/A'' gezet.</v>
      </c>
    </row>
    <row r="14" spans="1:8" ht="24" x14ac:dyDescent="0.2">
      <c r="C14" s="38" t="s">
        <v>2509</v>
      </c>
      <c r="D14" s="38">
        <v>21</v>
      </c>
      <c r="E14" s="42"/>
      <c r="F14" s="65" t="s">
        <v>2545</v>
      </c>
      <c r="G14" s="71" t="s">
        <v>1375</v>
      </c>
      <c r="H14" s="63" t="str">
        <f>"Dit punt is niet van toepassing omdat ''"&amp;S2PQ[[#This Row],[Stap 2 vragen]]&amp;"'' was beantwoord met ''nee.'' Dit punt was door het systeem automatisch op ''N/A'' gezet."</f>
        <v>Dit punt is niet van toepassing omdat ''Zijn genetisch gemodificeerde organismen (ggo’s) opgenomen in de scope van het bedrijf tijdens de certificeringscyclus?'' was beantwoord met ''nee.'' Dit punt was door het systeem automatisch op ''N/A'' gezet.</v>
      </c>
    </row>
    <row r="15" spans="1:8" x14ac:dyDescent="0.2">
      <c r="C15" s="38" t="s">
        <v>2512</v>
      </c>
      <c r="D15" s="38">
        <v>24</v>
      </c>
      <c r="E15" s="42"/>
      <c r="F15" s="65" t="s">
        <v>2546</v>
      </c>
      <c r="G15" s="71" t="s">
        <v>1375</v>
      </c>
      <c r="H15" s="63" t="str">
        <f>"Dit punt is niet van toepassing omdat ''"&amp;S2PQ[[#This Row],[Stap 2 vragen]]&amp;"'' was beantwoord met ''nee.'' Dit punt was door het systeem automatisch op ''N/A'' gezet."</f>
        <v>Dit punt is niet van toepassing omdat ''Is er bodem gebruikt voor teeltdoeleinden tijdens de certificeringscyclus?'' was beantwoord met ''nee.'' Dit punt was door het systeem automatisch op ''N/A'' gezet.</v>
      </c>
    </row>
    <row r="16" spans="1:8" x14ac:dyDescent="0.2">
      <c r="C16" s="38" t="s">
        <v>2508</v>
      </c>
      <c r="D16" s="38">
        <v>27</v>
      </c>
      <c r="E16" s="42"/>
      <c r="F16" s="65" t="s">
        <v>2547</v>
      </c>
      <c r="G16" s="71" t="s">
        <v>1375</v>
      </c>
      <c r="H16" s="63" t="str">
        <f>"Dit punt is niet van toepassing omdat ''"&amp;S2PQ[[#This Row],[Stap 2 vragen]]&amp;"'' was beantwoord met ''nee.'' Dit punt was door het systeem automatisch op ''N/A'' gezet."</f>
        <v>Dit punt is niet van toepassing omdat ''Heeft de producent grondontsmetting gebruikt tijdens de certificeringscyclus?'' was beantwoord met ''nee.'' Dit punt was door het systeem automatisch op ''N/A'' gezet.</v>
      </c>
    </row>
    <row r="17" spans="3:8" ht="24" x14ac:dyDescent="0.2">
      <c r="C17" s="38" t="s">
        <v>2502</v>
      </c>
      <c r="D17" s="38">
        <v>30</v>
      </c>
      <c r="E17" s="42"/>
      <c r="F17" s="65" t="s">
        <v>2548</v>
      </c>
      <c r="G17" s="71" t="s">
        <v>1375</v>
      </c>
      <c r="H17" s="63" t="str">
        <f>"Dit punt is niet van toepassing omdat ''"&amp;S2PQ[[#This Row],[Stap 2 vragen]]&amp;"'' was beantwoord met ''nee.'' Dit punt was door het systeem automatisch op ''N/A'' gezet."</f>
        <v>Dit punt is niet van toepassing omdat ''Zijn er substraten (veen of andere media) gebruikt voor teeltdoeleinden tijdens de certificeringscyclus?'' was beantwoord met ''nee.'' Dit punt was door het systeem automatisch op ''N/A'' gezet.</v>
      </c>
    </row>
    <row r="18" spans="3:8" ht="24" x14ac:dyDescent="0.2">
      <c r="C18" s="38" t="s">
        <v>2511</v>
      </c>
      <c r="D18" s="38">
        <v>33</v>
      </c>
      <c r="E18" s="42"/>
      <c r="F18" s="65" t="s">
        <v>2549</v>
      </c>
      <c r="G18" s="71" t="s">
        <v>1375</v>
      </c>
      <c r="H18" s="63" t="str">
        <f>"Dit punt is niet van toepassing omdat ''"&amp;S2PQ[[#This Row],[Stap 2 vragen]]&amp;"'' was beantwoord met ''nee.'' Dit punt was door het systeem automatisch op ''N/A'' gezet."</f>
        <v>Dit punt is niet van toepassing omdat ''Heeft de producent meststoffen toegepast (organisch en/of anorganisch) tijdens de certificeringscyclus?'' was beantwoord met ''nee.'' Dit punt was door het systeem automatisch op ''N/A'' gezet.</v>
      </c>
    </row>
    <row r="19" spans="3:8" ht="24" x14ac:dyDescent="0.2">
      <c r="C19" s="38" t="s">
        <v>2506</v>
      </c>
      <c r="D19" s="38">
        <v>36</v>
      </c>
      <c r="E19" s="42"/>
      <c r="F19" s="65" t="s">
        <v>2550</v>
      </c>
      <c r="G19" s="71" t="s">
        <v>1375</v>
      </c>
      <c r="H19" s="63" t="str">
        <f>"Dit punt is niet van toepassing omdat ''"&amp;S2PQ[[#This Row],[Stap 2 vragen]]&amp;"'' was beantwoord met ''nee.'' Dit punt was door het systeem automatisch op ''N/A'' gezet."</f>
        <v>Dit punt is niet van toepassing omdat ''Zijn er meststoffen (organisch en/of anorganisch) en/of biostimulantia opgeslagen in het bedrijf tijdens de certificeringscyclus?'' was beantwoord met ''nee.'' Dit punt was door het systeem automatisch op ''N/A'' gezet.</v>
      </c>
    </row>
    <row r="20" spans="3:8" ht="15" customHeight="1" x14ac:dyDescent="0.2">
      <c r="C20" s="38" t="s">
        <v>2510</v>
      </c>
      <c r="D20" s="38">
        <v>39</v>
      </c>
      <c r="E20" s="42"/>
      <c r="F20" s="65" t="s">
        <v>2551</v>
      </c>
      <c r="G20" s="71" t="s">
        <v>1375</v>
      </c>
      <c r="H20" s="63" t="str">
        <f>"Dit punt is niet van toepassing omdat ''"&amp;S2PQ[[#This Row],[Stap 2 vragen]]&amp;"'' was beantwoord met ''nee.'' Dit punt was door het systeem automatisch op ''N/A'' gezet."</f>
        <v>Dit punt is niet van toepassing omdat ''Heeft de producent organische meststoffen toegepast in het bedrijf tijdens de certificeringscyclus?'' was beantwoord met ''nee.'' Dit punt was door het systeem automatisch op ''N/A'' gezet.</v>
      </c>
    </row>
    <row r="21" spans="3:8" x14ac:dyDescent="0.2">
      <c r="C21" s="38" t="s">
        <v>2507</v>
      </c>
      <c r="D21" s="38">
        <v>42</v>
      </c>
      <c r="E21" s="42"/>
      <c r="F21" s="65" t="s">
        <v>2552</v>
      </c>
      <c r="G21" s="71" t="s">
        <v>1375</v>
      </c>
      <c r="H21" s="63" t="str">
        <f>"Dit punt is niet van toepassing omdat ''"&amp;S2PQ[[#This Row],[Stap 2 vragen]]&amp;"'' was beantwoord met ''nee.'' Dit punt was door het systeem automatisch op ''N/A'' gezet."</f>
        <v>Dit punt is niet van toepassing omdat ''Is er water opgeslagen in het bedrijf tijdens de certificeringscyclus?'' was beantwoord met ''nee.'' Dit punt was door het systeem automatisch op ''N/A'' gezet.</v>
      </c>
    </row>
    <row r="22" spans="3:8" x14ac:dyDescent="0.2">
      <c r="C22" s="38" t="s">
        <v>2504</v>
      </c>
      <c r="D22" s="38">
        <v>44</v>
      </c>
      <c r="E22" s="42"/>
      <c r="F22" s="65" t="s">
        <v>2553</v>
      </c>
      <c r="G22" s="71" t="s">
        <v>1375</v>
      </c>
      <c r="H22" s="63" t="str">
        <f>"Dit punt is niet van toepassing omdat ''"&amp;S2PQ[[#This Row],[Stap 2 vragen]]&amp;"'' was beantwoord met ''nee.'' Dit punt was door het systeem automatisch op ''N/A'' gezet."</f>
        <v>Dit punt is niet van toepassing omdat ''Zijn gewassen geïrrigeerd tijdens de certificeringscyclus? '' was beantwoord met ''nee.'' Dit punt was door het systeem automatisch op ''N/A'' gezet.</v>
      </c>
    </row>
    <row r="23" spans="3:8" ht="24" x14ac:dyDescent="0.2">
      <c r="C23" s="38" t="s">
        <v>2501</v>
      </c>
      <c r="D23" s="38">
        <v>47</v>
      </c>
      <c r="E23" s="42"/>
      <c r="F23" s="65" t="s">
        <v>2554</v>
      </c>
      <c r="G23" s="71" t="s">
        <v>1375</v>
      </c>
      <c r="H23" s="63" t="str">
        <f>"Dit punt is niet van toepassing omdat ''"&amp;S2PQ[[#This Row],[Stap 2 vragen]]&amp;"'' was beantwoord met ''nee.'' Dit punt was door het systeem automatisch op ''N/A'' gezet."</f>
        <v>Dit punt is niet van toepassing omdat ''Zijn gewasbeschermingsmiddelen, biologische bestrijdingsmiddelen (biociden) en/of andere behandelingsproducten gebruikt tijdens de certificeringscyclus?'' was beantwoord met ''nee.'' Dit punt was door het systeem automatisch op ''N/A'' gezet.</v>
      </c>
    </row>
    <row r="24" spans="3:8" ht="24" x14ac:dyDescent="0.2">
      <c r="C24" s="38" t="s">
        <v>2503</v>
      </c>
      <c r="D24" s="38">
        <v>50</v>
      </c>
      <c r="E24" s="42"/>
      <c r="F24" s="65" t="s">
        <v>2555</v>
      </c>
      <c r="G24" s="71" t="s">
        <v>1375</v>
      </c>
      <c r="H24" s="63" t="str">
        <f>"Dit punt is niet van toepassing omdat ''"&amp;S2PQ[[#This Row],[Stap 2 vragen]]&amp;"'' was beantwoord met ''nee.'' Dit punt was door het systeem automatisch op ''N/A'' gezet."</f>
        <v>Dit punt is niet van toepassing omdat ''Zijn gewasbeschermingsmiddelen, biologische bestrijdingsmiddelen (biociden), en/of andere behandelingsproducten opgeslagen in het bedrijf tijdens de certificeringscyclus?  '' was beantwoord met ''nee.'' Dit punt was door het systeem automatisch op ''N/A'' gezet.</v>
      </c>
    </row>
    <row r="25" spans="3:8" x14ac:dyDescent="0.2">
      <c r="C25" s="38" t="s">
        <v>2514</v>
      </c>
      <c r="D25" s="38">
        <v>53</v>
      </c>
      <c r="E25" s="42"/>
      <c r="F25" s="64" t="s">
        <v>2556</v>
      </c>
      <c r="G25" s="71" t="s">
        <v>1375</v>
      </c>
      <c r="H25" s="63" t="str">
        <f>"Dit punt is niet van toepassing omdat ''"&amp;S2PQ[[#This Row],[Stap 2 vragen]]&amp;"'' was beantwoord met ''nee.'' Dit punt was door het systeem automatisch op ''N/A'' gezet."</f>
        <v>Dit punt is niet van toepassing omdat ''Heeft er naoogstbehandeling plaatsgevonden tijdens de certificeringscyclus?'' was beantwoord met ''nee.'' Dit punt was door het systeem automatisch op ''N/A'' gezet.</v>
      </c>
    </row>
    <row r="26" spans="3:8" ht="10.5" customHeight="1" x14ac:dyDescent="0.2"/>
    <row r="27" spans="3:8" ht="82.5" customHeight="1" x14ac:dyDescent="0.2">
      <c r="F27" s="80" t="s">
        <v>2557</v>
      </c>
      <c r="G27" s="80"/>
    </row>
    <row r="28" spans="3:8" x14ac:dyDescent="0.2"/>
    <row r="29" spans="3:8" x14ac:dyDescent="0.2">
      <c r="F29" s="52" t="s">
        <v>2558</v>
      </c>
      <c r="G29" s="52" t="s">
        <v>2559</v>
      </c>
    </row>
    <row r="30" spans="3:8" ht="24" x14ac:dyDescent="0.2">
      <c r="F30" s="53" t="s">
        <v>2560</v>
      </c>
      <c r="G30" s="75" t="s">
        <v>2561</v>
      </c>
    </row>
    <row r="31" spans="3:8" ht="24" x14ac:dyDescent="0.2">
      <c r="F31" s="54" t="s">
        <v>2562</v>
      </c>
      <c r="G31" s="76"/>
    </row>
    <row r="32" spans="3:8" ht="24" x14ac:dyDescent="0.2">
      <c r="F32" s="75" t="s">
        <v>2563</v>
      </c>
      <c r="G32" s="55" t="s">
        <v>2564</v>
      </c>
    </row>
    <row r="33" spans="6:7" ht="24" x14ac:dyDescent="0.2">
      <c r="F33" s="76"/>
      <c r="G33" s="54" t="s">
        <v>2565</v>
      </c>
    </row>
    <row r="34" spans="6:7" ht="36" x14ac:dyDescent="0.2">
      <c r="F34" s="56" t="s">
        <v>2566</v>
      </c>
      <c r="G34" s="56" t="s">
        <v>2567</v>
      </c>
    </row>
    <row r="35" spans="6:7" ht="24" x14ac:dyDescent="0.2">
      <c r="F35" s="77" t="s">
        <v>2568</v>
      </c>
      <c r="G35" s="55" t="s">
        <v>2564</v>
      </c>
    </row>
    <row r="36" spans="6:7" ht="24" x14ac:dyDescent="0.2">
      <c r="F36" s="77"/>
      <c r="G36" s="54" t="s">
        <v>2565</v>
      </c>
    </row>
    <row r="37" spans="6:7" ht="24" x14ac:dyDescent="0.2">
      <c r="F37" s="56" t="s">
        <v>2569</v>
      </c>
      <c r="G37" s="56" t="s">
        <v>2570</v>
      </c>
    </row>
    <row r="38" spans="6:7" x14ac:dyDescent="0.2"/>
    <row r="39" spans="6:7" x14ac:dyDescent="0.2"/>
    <row r="40" spans="6:7" x14ac:dyDescent="0.2"/>
  </sheetData>
  <sheetProtection algorithmName="SHA-512" hashValue="di7HvNwAfM2awo1ugZNvFEeeCZY1PqCN3uf102rRYMJ4d2JCoVKXydFeINwjzfu/jvxpZhU0nZsa6jckOiZpIg==" saltValue="9jrr88ZL6ftKVlJgcDjJYw==" spinCount="100000" sheet="1" formatCells="0" formatColumns="0" formatRows="0" insertColumns="0" insertRows="0" insertHyperlinks="0" sort="0" autoFilter="0" pivotTables="0"/>
  <mergeCells count="8">
    <mergeCell ref="F32:F33"/>
    <mergeCell ref="F35:F36"/>
    <mergeCell ref="F4:G5"/>
    <mergeCell ref="F1:G1"/>
    <mergeCell ref="F2:G2"/>
    <mergeCell ref="F27:G27"/>
    <mergeCell ref="G30:G31"/>
    <mergeCell ref="F8:G8"/>
  </mergeCells>
  <dataValidations disablePrompts="1" count="1">
    <dataValidation type="list" allowBlank="1" showInputMessage="1" showErrorMessage="1" sqref="G11:G25"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3276-16FB-493C-9A17-D6FCA6F32832}">
  <dimension ref="A1:XFC38"/>
  <sheetViews>
    <sheetView showGridLines="0" view="pageLayout" zoomScaleNormal="100" zoomScaleSheetLayoutView="110" workbookViewId="0"/>
  </sheetViews>
  <sheetFormatPr defaultColWidth="0" defaultRowHeight="0" customHeight="1" zeroHeight="1" x14ac:dyDescent="0.25"/>
  <cols>
    <col min="1" max="1" width="43.42578125" style="37" customWidth="1"/>
    <col min="2" max="4" width="4.5703125" style="17" customWidth="1"/>
    <col min="5" max="5" width="77.85546875" style="17" customWidth="1"/>
    <col min="6" max="6" width="0.5703125" style="17" hidden="1" customWidth="1"/>
    <col min="7" max="8" width="11.5703125" style="17" hidden="1" customWidth="1"/>
    <col min="9" max="9" width="0" style="17" hidden="1" customWidth="1"/>
    <col min="10" max="10" width="0.5703125" style="17" hidden="1" customWidth="1"/>
    <col min="11" max="49" width="0" style="17" hidden="1" customWidth="1"/>
    <col min="50" max="238" width="11.5703125" style="17" hidden="1" customWidth="1"/>
    <col min="239" max="239" width="17.42578125" style="17" hidden="1" customWidth="1"/>
    <col min="240" max="240" width="7.5703125" style="17" hidden="1" customWidth="1"/>
    <col min="241" max="241" width="14.42578125" style="17" hidden="1" customWidth="1"/>
    <col min="242" max="242" width="16.42578125" style="17" hidden="1" customWidth="1"/>
    <col min="243" max="251" width="11.5703125" style="17" hidden="1" customWidth="1"/>
    <col min="252" max="252" width="0" style="17" hidden="1" customWidth="1"/>
    <col min="253" max="253" width="0.5703125" style="17" hidden="1" customWidth="1"/>
    <col min="254" max="255" width="11.5703125" style="17" hidden="1" customWidth="1"/>
    <col min="256" max="256" width="0" style="17" hidden="1" customWidth="1"/>
    <col min="257" max="257" width="0.5703125" style="17" hidden="1" customWidth="1"/>
    <col min="258" max="16383" width="10.42578125" style="17" hidden="1"/>
    <col min="16384" max="16384" width="3.42578125" style="17" hidden="1" customWidth="1"/>
  </cols>
  <sheetData>
    <row r="1" spans="1:8" ht="24" customHeight="1" x14ac:dyDescent="0.25">
      <c r="A1" s="14" t="s">
        <v>2571</v>
      </c>
      <c r="B1" s="15"/>
      <c r="C1" s="15"/>
      <c r="D1" s="15"/>
      <c r="E1" s="15"/>
      <c r="F1" s="16"/>
      <c r="G1" s="16"/>
      <c r="H1" s="16"/>
    </row>
    <row r="2" spans="1:8" ht="19.5" customHeight="1" thickBot="1" x14ac:dyDescent="0.3">
      <c r="A2" s="15" t="s">
        <v>2572</v>
      </c>
      <c r="B2" s="15"/>
      <c r="C2" s="16"/>
      <c r="D2" s="16"/>
      <c r="E2" s="16"/>
      <c r="F2" s="16"/>
      <c r="G2" s="16"/>
      <c r="H2" s="16"/>
    </row>
    <row r="3" spans="1:8" s="20" customFormat="1" ht="25.35" customHeight="1" thickTop="1" thickBot="1" x14ac:dyDescent="0.3">
      <c r="A3" s="18" t="s">
        <v>2573</v>
      </c>
      <c r="B3" s="19"/>
      <c r="C3" s="15"/>
      <c r="D3" s="15"/>
      <c r="E3" s="15"/>
      <c r="F3" s="15"/>
      <c r="G3" s="15"/>
      <c r="H3" s="15"/>
    </row>
    <row r="4" spans="1:8" s="20" customFormat="1" ht="25.35" customHeight="1" thickTop="1" thickBot="1" x14ac:dyDescent="0.3">
      <c r="A4" s="18" t="s">
        <v>2574</v>
      </c>
      <c r="B4" s="19"/>
      <c r="C4" s="15"/>
      <c r="D4" s="15"/>
      <c r="E4" s="15"/>
      <c r="F4" s="15"/>
      <c r="G4" s="15"/>
      <c r="H4" s="15"/>
    </row>
    <row r="5" spans="1:8" s="20" customFormat="1" ht="25.35" customHeight="1" thickTop="1" thickBot="1" x14ac:dyDescent="0.3">
      <c r="A5" s="18" t="s">
        <v>2575</v>
      </c>
      <c r="B5" s="19"/>
      <c r="C5" s="15"/>
      <c r="D5" s="15"/>
      <c r="E5" s="15"/>
      <c r="F5" s="15"/>
      <c r="G5" s="15"/>
      <c r="H5" s="15"/>
    </row>
    <row r="6" spans="1:8" s="20" customFormat="1" ht="25.35" customHeight="1" thickTop="1" thickBot="1" x14ac:dyDescent="0.3">
      <c r="A6" s="18" t="s">
        <v>2576</v>
      </c>
      <c r="B6" s="19"/>
      <c r="C6" s="15"/>
      <c r="D6" s="15"/>
      <c r="E6" s="15"/>
      <c r="F6" s="15"/>
      <c r="G6" s="15"/>
      <c r="H6" s="15"/>
    </row>
    <row r="7" spans="1:8" s="20" customFormat="1" ht="25.35" customHeight="1" thickTop="1" thickBot="1" x14ac:dyDescent="0.3">
      <c r="A7" s="18" t="s">
        <v>2577</v>
      </c>
      <c r="B7" s="19"/>
      <c r="C7" s="15"/>
      <c r="D7" s="15"/>
      <c r="E7" s="15"/>
      <c r="F7" s="15"/>
      <c r="G7" s="15"/>
      <c r="H7" s="15"/>
    </row>
    <row r="8" spans="1:8" s="20" customFormat="1" ht="25.35" customHeight="1" thickTop="1" thickBot="1" x14ac:dyDescent="0.3">
      <c r="A8" s="18" t="s">
        <v>2578</v>
      </c>
      <c r="B8" s="19"/>
      <c r="C8" s="15"/>
      <c r="D8" s="15"/>
      <c r="E8" s="15"/>
      <c r="F8" s="15"/>
      <c r="G8" s="15"/>
      <c r="H8" s="15"/>
    </row>
    <row r="9" spans="1:8" ht="25.35" customHeight="1" thickTop="1" thickBot="1" x14ac:dyDescent="0.3">
      <c r="A9" s="21" t="s">
        <v>2579</v>
      </c>
      <c r="B9" s="48"/>
      <c r="C9" s="16"/>
      <c r="D9" s="16"/>
      <c r="E9" s="16"/>
      <c r="F9" s="16"/>
      <c r="G9" s="16"/>
      <c r="H9" s="16"/>
    </row>
    <row r="10" spans="1:8" ht="25.35" customHeight="1" thickTop="1" thickBot="1" x14ac:dyDescent="0.3">
      <c r="A10" s="18" t="s">
        <v>2580</v>
      </c>
      <c r="B10" s="19"/>
      <c r="C10" s="16"/>
      <c r="D10" s="16"/>
      <c r="E10" s="16"/>
      <c r="F10" s="16"/>
      <c r="G10" s="16"/>
      <c r="H10" s="16"/>
    </row>
    <row r="11" spans="1:8" ht="25.35" customHeight="1" thickTop="1" thickBot="1" x14ac:dyDescent="0.3">
      <c r="A11" s="18" t="s">
        <v>2581</v>
      </c>
      <c r="B11" s="19"/>
      <c r="C11" s="16"/>
      <c r="D11" s="16"/>
      <c r="E11" s="16"/>
      <c r="F11" s="16"/>
      <c r="G11" s="16"/>
      <c r="H11" s="16"/>
    </row>
    <row r="12" spans="1:8" ht="25.35" customHeight="1" thickTop="1" thickBot="1" x14ac:dyDescent="0.3">
      <c r="A12" s="18" t="s">
        <v>2582</v>
      </c>
      <c r="B12" s="19"/>
      <c r="C12" s="16"/>
      <c r="D12" s="16"/>
      <c r="E12" s="16"/>
      <c r="F12" s="16"/>
      <c r="G12" s="16"/>
      <c r="H12" s="16"/>
    </row>
    <row r="13" spans="1:8" ht="25.35" customHeight="1" thickTop="1" thickBot="1" x14ac:dyDescent="0.3">
      <c r="A13" s="16"/>
      <c r="B13" s="22" t="s">
        <v>2583</v>
      </c>
      <c r="C13" s="22" t="s">
        <v>2584</v>
      </c>
      <c r="D13" s="23"/>
      <c r="E13" s="16"/>
      <c r="F13" s="16"/>
      <c r="G13" s="16"/>
      <c r="H13" s="16"/>
    </row>
    <row r="14" spans="1:8" ht="25.35" customHeight="1" thickTop="1" thickBot="1" x14ac:dyDescent="0.3">
      <c r="A14" s="18" t="s">
        <v>2585</v>
      </c>
      <c r="B14" s="19"/>
      <c r="C14" s="19"/>
      <c r="D14" s="49"/>
      <c r="E14" s="49"/>
      <c r="F14" s="49"/>
      <c r="G14" s="49"/>
      <c r="H14" s="49"/>
    </row>
    <row r="15" spans="1:8" ht="25.35" customHeight="1" thickTop="1" thickBot="1" x14ac:dyDescent="0.3">
      <c r="A15" s="24" t="s">
        <v>2586</v>
      </c>
      <c r="B15" s="19"/>
      <c r="C15" s="19"/>
      <c r="D15" s="49"/>
      <c r="E15" s="49"/>
      <c r="F15" s="49"/>
      <c r="G15" s="49"/>
      <c r="H15" s="49"/>
    </row>
    <row r="16" spans="1:8" ht="25.35" customHeight="1" thickTop="1" thickBot="1" x14ac:dyDescent="0.3">
      <c r="A16" s="24" t="s">
        <v>2587</v>
      </c>
      <c r="B16" s="81"/>
      <c r="C16" s="81"/>
      <c r="D16" s="81"/>
      <c r="E16" s="81"/>
      <c r="F16" s="49"/>
      <c r="G16" s="49"/>
      <c r="H16" s="49"/>
    </row>
    <row r="17" spans="1:8" ht="35.1" customHeight="1" thickTop="1" thickBot="1" x14ac:dyDescent="0.3">
      <c r="A17" s="18" t="s">
        <v>2588</v>
      </c>
      <c r="B17" s="19"/>
      <c r="C17" s="19"/>
      <c r="D17" s="49"/>
      <c r="E17" s="49"/>
      <c r="F17" s="49"/>
      <c r="G17" s="49"/>
      <c r="H17" s="49"/>
    </row>
    <row r="18" spans="1:8" ht="25.35" customHeight="1" thickTop="1" thickBot="1" x14ac:dyDescent="0.3">
      <c r="A18" s="24" t="s">
        <v>2589</v>
      </c>
      <c r="B18" s="82"/>
      <c r="C18" s="82"/>
      <c r="D18" s="82"/>
      <c r="E18" s="82"/>
      <c r="F18" s="82"/>
      <c r="G18" s="82"/>
      <c r="H18" s="82"/>
    </row>
    <row r="19" spans="1:8" ht="25.35" customHeight="1" thickTop="1" thickBot="1" x14ac:dyDescent="0.3">
      <c r="A19" s="18" t="s">
        <v>2590</v>
      </c>
      <c r="B19" s="25"/>
      <c r="C19" s="25"/>
      <c r="D19" s="26"/>
      <c r="E19" s="26"/>
      <c r="F19" s="49"/>
      <c r="G19" s="49"/>
      <c r="H19" s="49"/>
    </row>
    <row r="20" spans="1:8" ht="25.35" customHeight="1" thickTop="1" thickBot="1" x14ac:dyDescent="0.3">
      <c r="A20" s="24" t="s">
        <v>2591</v>
      </c>
      <c r="B20" s="81"/>
      <c r="C20" s="81"/>
      <c r="D20" s="81"/>
      <c r="E20" s="81"/>
      <c r="F20" s="49"/>
      <c r="G20" s="49"/>
      <c r="H20" s="49"/>
    </row>
    <row r="21" spans="1:8" s="27" customFormat="1" ht="24.75" customHeight="1" thickTop="1" thickBot="1" x14ac:dyDescent="0.3">
      <c r="A21" s="18" t="s">
        <v>2592</v>
      </c>
      <c r="B21" s="25"/>
      <c r="C21" s="19"/>
      <c r="D21" s="49"/>
      <c r="E21" s="49"/>
      <c r="F21" s="50"/>
      <c r="G21" s="50"/>
      <c r="H21" s="50"/>
    </row>
    <row r="22" spans="1:8" s="27" customFormat="1" ht="25.35" customHeight="1" thickTop="1" thickBot="1" x14ac:dyDescent="0.3">
      <c r="A22" s="24" t="s">
        <v>2593</v>
      </c>
      <c r="B22" s="81"/>
      <c r="C22" s="81"/>
      <c r="D22" s="81"/>
      <c r="E22" s="81"/>
      <c r="F22" s="50"/>
      <c r="G22" s="50"/>
      <c r="H22" s="50"/>
    </row>
    <row r="23" spans="1:8" s="27" customFormat="1" ht="25.35" customHeight="1" thickTop="1" thickBot="1" x14ac:dyDescent="0.3">
      <c r="A23" s="18" t="s">
        <v>2594</v>
      </c>
      <c r="B23" s="25"/>
      <c r="C23" s="19"/>
      <c r="D23" s="15"/>
      <c r="E23" s="15"/>
      <c r="F23" s="50"/>
      <c r="G23" s="50"/>
      <c r="H23" s="50"/>
    </row>
    <row r="24" spans="1:8" ht="25.35" customHeight="1" thickTop="1" thickBot="1" x14ac:dyDescent="0.3">
      <c r="A24" s="24" t="s">
        <v>2593</v>
      </c>
      <c r="B24" s="81"/>
      <c r="C24" s="81"/>
      <c r="D24" s="81"/>
      <c r="E24" s="81"/>
      <c r="F24" s="49"/>
      <c r="G24" s="49"/>
      <c r="H24" s="49"/>
    </row>
    <row r="25" spans="1:8" s="28" customFormat="1" ht="24" customHeight="1" thickTop="1" thickBot="1" x14ac:dyDescent="0.3">
      <c r="A25" s="18" t="s">
        <v>2595</v>
      </c>
      <c r="B25" s="81"/>
      <c r="C25" s="81"/>
      <c r="D25" s="81"/>
      <c r="E25" s="81"/>
      <c r="F25" s="51"/>
      <c r="G25" s="51"/>
      <c r="H25" s="51"/>
    </row>
    <row r="26" spans="1:8" ht="24" customHeight="1" thickTop="1" thickBot="1" x14ac:dyDescent="0.3">
      <c r="A26" s="18" t="s">
        <v>2596</v>
      </c>
      <c r="B26" s="81"/>
      <c r="C26" s="81"/>
      <c r="D26" s="81"/>
      <c r="E26" s="81"/>
      <c r="F26" s="49"/>
      <c r="G26" s="49"/>
      <c r="H26" s="49"/>
    </row>
    <row r="27" spans="1:8" ht="24" customHeight="1" thickTop="1" thickBot="1" x14ac:dyDescent="0.3">
      <c r="A27" s="18" t="s">
        <v>2597</v>
      </c>
      <c r="B27" s="81"/>
      <c r="C27" s="81"/>
      <c r="D27" s="81"/>
      <c r="E27" s="81"/>
      <c r="F27" s="49"/>
      <c r="G27" s="49"/>
      <c r="H27" s="49"/>
    </row>
    <row r="28" spans="1:8" ht="24" customHeight="1" thickTop="1" thickBot="1" x14ac:dyDescent="0.3">
      <c r="A28" s="18" t="s">
        <v>2598</v>
      </c>
      <c r="B28" s="81"/>
      <c r="C28" s="81"/>
      <c r="D28" s="81"/>
      <c r="E28" s="81"/>
      <c r="F28" s="47"/>
      <c r="G28" s="49"/>
      <c r="H28" s="49"/>
    </row>
    <row r="29" spans="1:8" s="31" customFormat="1" ht="15.75" customHeight="1" thickTop="1" thickBot="1" x14ac:dyDescent="0.3">
      <c r="A29" s="29"/>
      <c r="B29" s="30"/>
      <c r="C29" s="30"/>
      <c r="D29" s="30"/>
      <c r="E29" s="30"/>
      <c r="F29" s="30"/>
      <c r="G29" s="30"/>
      <c r="H29" s="30"/>
    </row>
    <row r="30" spans="1:8" ht="21" customHeight="1" thickTop="1" thickBot="1" x14ac:dyDescent="0.3">
      <c r="A30" s="21" t="s">
        <v>2599</v>
      </c>
      <c r="B30" s="81"/>
      <c r="C30" s="81"/>
      <c r="D30" s="81"/>
      <c r="E30" s="81"/>
      <c r="F30" s="15"/>
      <c r="G30" s="15"/>
      <c r="H30" s="15"/>
    </row>
    <row r="31" spans="1:8" ht="21" customHeight="1" thickTop="1" thickBot="1" x14ac:dyDescent="0.3">
      <c r="A31" s="15" t="s">
        <v>2600</v>
      </c>
      <c r="B31" s="81"/>
      <c r="C31" s="81"/>
      <c r="D31" s="81"/>
      <c r="E31" s="81"/>
      <c r="F31" s="15"/>
      <c r="G31" s="15"/>
      <c r="H31" s="15"/>
    </row>
    <row r="32" spans="1:8" s="33" customFormat="1" ht="21" customHeight="1" thickTop="1" thickBot="1" x14ac:dyDescent="0.3">
      <c r="A32" s="21" t="s">
        <v>2601</v>
      </c>
      <c r="B32" s="81"/>
      <c r="C32" s="81"/>
      <c r="D32" s="81"/>
      <c r="E32" s="81"/>
      <c r="F32" s="32"/>
      <c r="G32" s="32"/>
      <c r="H32" s="32"/>
    </row>
    <row r="33" spans="1:8" s="33" customFormat="1" ht="15" thickTop="1" x14ac:dyDescent="0.25">
      <c r="A33" s="18"/>
      <c r="B33" s="15"/>
      <c r="C33" s="15"/>
      <c r="D33" s="15"/>
      <c r="E33" s="15"/>
      <c r="F33" s="32"/>
      <c r="G33" s="32"/>
      <c r="H33" s="32"/>
    </row>
    <row r="34" spans="1:8" s="33" customFormat="1" ht="27.75" customHeight="1" x14ac:dyDescent="0.25">
      <c r="A34" s="18"/>
      <c r="B34" s="16"/>
      <c r="C34" s="16"/>
      <c r="D34" s="16"/>
      <c r="E34" s="16"/>
      <c r="F34" s="34"/>
      <c r="G34" s="34"/>
      <c r="H34" s="34"/>
    </row>
    <row r="35" spans="1:8" s="36" customFormat="1" ht="14.25" customHeight="1" x14ac:dyDescent="0.25">
      <c r="A35" s="35"/>
      <c r="B35" s="33"/>
      <c r="C35" s="33"/>
      <c r="D35" s="33"/>
      <c r="E35" s="33"/>
    </row>
    <row r="36" spans="1:8" s="36" customFormat="1" ht="12" customHeight="1" x14ac:dyDescent="0.25">
      <c r="A36" s="35"/>
      <c r="B36" s="33"/>
      <c r="C36" s="33"/>
      <c r="D36" s="33"/>
      <c r="E36" s="33"/>
    </row>
    <row r="37" spans="1:8" ht="15" customHeight="1" x14ac:dyDescent="0.25"/>
    <row r="38" spans="1:8" ht="15" customHeight="1" x14ac:dyDescent="0.25"/>
  </sheetData>
  <sheetProtection algorithmName="SHA-512" hashValue="RrtZflp3rw9M+6fepmhTHxE/vhFKuGBBTyuoACKpwy4BNWPLh09Qq+TCgXNdzL7yri9KWcX4QT4QytDTdYpEFg==" saltValue="8gIa6EwUaoYn+hY+ghDlAQ=="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rowBreaks count="2" manualBreakCount="2">
    <brk id="12" max="16383" man="1"/>
    <brk id="2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XFC289"/>
  <sheetViews>
    <sheetView tabSelected="1" view="pageLayout" topLeftCell="J286" zoomScaleNormal="100" workbookViewId="0">
      <selection activeCell="R287" sqref="R287"/>
    </sheetView>
  </sheetViews>
  <sheetFormatPr defaultColWidth="0" defaultRowHeight="11.25" zeroHeight="1" x14ac:dyDescent="0.25"/>
  <cols>
    <col min="1" max="1" width="8.7109375" style="9" hidden="1" customWidth="1"/>
    <col min="2" max="2" width="11.7109375" style="9" hidden="1" customWidth="1"/>
    <col min="3" max="4" width="9.140625" style="9" hidden="1" customWidth="1"/>
    <col min="5" max="9" width="9.28515625" style="9" hidden="1" customWidth="1"/>
    <col min="10" max="10" width="12.5703125" style="9" customWidth="1"/>
    <col min="11" max="11" width="38.85546875" style="9" customWidth="1"/>
    <col min="12" max="12" width="39.42578125" style="9" customWidth="1"/>
    <col min="13" max="13" width="6.140625" style="9" customWidth="1"/>
    <col min="14" max="14" width="4.28515625" style="69" customWidth="1"/>
    <col min="15" max="15" width="4.140625" style="69" customWidth="1"/>
    <col min="16" max="16" width="7.7109375" style="9" customWidth="1"/>
    <col min="17" max="17" width="14.42578125" style="9" customWidth="1"/>
    <col min="18" max="18" width="12.5703125" style="69" customWidth="1"/>
    <col min="19" max="20" width="0.85546875" style="9" hidden="1" customWidth="1"/>
    <col min="21" max="16383" width="9.140625" style="9" hidden="1"/>
    <col min="16384" max="16384" width="1" style="9" customWidth="1"/>
  </cols>
  <sheetData>
    <row r="1" spans="1:18" s="13" customFormat="1" ht="33.75" x14ac:dyDescent="0.25">
      <c r="A1" s="13" t="s">
        <v>2602</v>
      </c>
      <c r="B1" s="11" t="s">
        <v>32</v>
      </c>
      <c r="C1" s="12" t="s">
        <v>36</v>
      </c>
      <c r="D1" s="12" t="s">
        <v>39</v>
      </c>
      <c r="E1" s="12" t="s">
        <v>2497</v>
      </c>
      <c r="F1" s="12" t="s">
        <v>2603</v>
      </c>
      <c r="G1" s="12" t="s">
        <v>2604</v>
      </c>
      <c r="H1" s="12" t="s">
        <v>2605</v>
      </c>
      <c r="I1" s="12" t="s">
        <v>40</v>
      </c>
      <c r="J1" s="43" t="s">
        <v>2606</v>
      </c>
      <c r="K1" s="43" t="s">
        <v>2607</v>
      </c>
      <c r="L1" s="43" t="s">
        <v>2608</v>
      </c>
      <c r="M1" s="43" t="s">
        <v>2521</v>
      </c>
      <c r="N1" s="43" t="s">
        <v>2583</v>
      </c>
      <c r="O1" s="43" t="s">
        <v>2584</v>
      </c>
      <c r="P1" s="43" t="s">
        <v>2609</v>
      </c>
      <c r="Q1" s="43" t="s">
        <v>2610</v>
      </c>
      <c r="R1" s="43" t="s">
        <v>2611</v>
      </c>
    </row>
    <row r="2" spans="1:18" ht="33.75" x14ac:dyDescent="0.25">
      <c r="B2" s="60" t="s">
        <v>191</v>
      </c>
      <c r="C2" s="60"/>
      <c r="D2" s="72">
        <f>IF(Checklist48[[#This Row],[SGUID]]="",IF(Checklist48[[#This Row],[SSGUID]]="",0,1),1)</f>
        <v>1</v>
      </c>
      <c r="E2" s="60"/>
      <c r="F2" s="58" t="str">
        <f>_xlfn.IFNA(Checklist48[[#This Row],[RelatedPQ]],"NA")</f>
        <v/>
      </c>
      <c r="G2" s="60" t="str">
        <f>IF(Checklist48[[#This Row],[PIGUID]]="","",INDEX(S2PQ_relational[],MATCH(Checklist48[[#This Row],[PIGUID&amp;NO]],S2PQ_relational[PIGUID &amp; "NO"],0),2))</f>
        <v/>
      </c>
      <c r="H2" s="58" t="str">
        <f>Checklist48[[#This Row],[PIGUID]]&amp;"NO"</f>
        <v>NO</v>
      </c>
      <c r="I2" s="58" t="str">
        <f>IF(Checklist48[[#This Row],[PIGUID]]="","",INDEX(PIs[NA Exempt],MATCH(Checklist48[[#This Row],[PIGUID]],PIs[GUID],0),1))</f>
        <v/>
      </c>
      <c r="J2" s="61" t="str">
        <f>IF(Checklist48[[#This Row],[SGUID]]="",IF(Checklist48[[#This Row],[SSGUID]]="",IF(Checklist48[[#This Row],[PIGUID]]="","",INDEX(PIs[[Column1]:[SS]],MATCH(Checklist48[[#This Row],[PIGUID]],PIs[GUID],0),2)),INDEX(PIs[[Column1]:[SS]],MATCH(Checklist48[[#This Row],[SSGUID]],PIs[SSGUID],0),18)),INDEX(PIs[[Column1]:[SS]],MATCH(Checklist48[[#This Row],[SGUID]],PIs[SGUID],0),14))</f>
        <v>FV 01 INTERNE DOCUMENTATIE</v>
      </c>
      <c r="K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 s="62" t="str">
        <f>IF(Checklist48[[#This Row],[SGUID]]="",IF(Checklist48[[#This Row],[SSGUID]]="",INDEX(PIs[[Column1]:[SS]],MATCH(Checklist48[[#This Row],[PIGUID]],PIs[GUID],0),6),""),"")</f>
        <v/>
      </c>
      <c r="M2" s="60" t="str">
        <f>IF(Checklist48[[#This Row],[SSGUID]]="",IF(Checklist48[[#This Row],[PIGUID]]="","",INDEX(PIs[[Column1]:[SS]],MATCH(Checklist48[[#This Row],[PIGUID]],PIs[GUID],0),8)),"")</f>
        <v/>
      </c>
      <c r="N2" s="68"/>
      <c r="O2" s="68"/>
      <c r="P2" s="60" t="str">
        <f>IF(Checklist48[[#This Row],[ifna]]="NA","",IF(Checklist48[[#This Row],[RelatedPQ]]=0,"",IF(Checklist48[[#This Row],[RelatedPQ]]="","",IF((INDEX(S2PQ_relational[],MATCH(Checklist48[[#This Row],[PIGUID&amp;NO]],S2PQ_relational[PIGUID &amp; "NO"],0),1))=Checklist48[[#This Row],[PIGUID]],"niet van toepassing",""))))</f>
        <v/>
      </c>
      <c r="Q2" s="60" t="str">
        <f>IF(Checklist48[[#This Row],[N.v.t.]]="niet van toepassing",INDEX(S2PQ[[Stap 2 vragen]:[Justification]],MATCH(Checklist48[[#This Row],[RelatedPQ]],S2PQ[S2PQGUID],0),3),"")</f>
        <v/>
      </c>
      <c r="R2" s="70"/>
    </row>
    <row r="3" spans="1:18" ht="33.75" hidden="1" x14ac:dyDescent="0.25">
      <c r="B3" s="58"/>
      <c r="C3" s="58" t="s">
        <v>119</v>
      </c>
      <c r="D3" s="73">
        <f>IF(Checklist48[[#This Row],[SGUID]]="",IF(Checklist48[[#This Row],[SSGUID]]="",0,1),1)</f>
        <v>1</v>
      </c>
      <c r="E3" s="58"/>
      <c r="F3" s="59" t="str">
        <f>_xlfn.IFNA(Checklist48[[#This Row],[RelatedPQ]],"NA")</f>
        <v/>
      </c>
      <c r="G3" s="60" t="str">
        <f>IF(Checklist48[[#This Row],[PIGUID]]="","",INDEX(S2PQ_relational[],MATCH(Checklist48[[#This Row],[PIGUID&amp;NO]],S2PQ_relational[PIGUID &amp; "NO"],0),2))</f>
        <v/>
      </c>
      <c r="H3" s="59" t="str">
        <f>Checklist48[[#This Row],[PIGUID]]&amp;"NO"</f>
        <v>NO</v>
      </c>
      <c r="I3" s="59" t="str">
        <f>IF(Checklist48[[#This Row],[PIGUID]]="","",INDEX(PIs[NA Exempt],MATCH(Checklist48[[#This Row],[PIGUID]],PIs[GUID],0),1))</f>
        <v/>
      </c>
      <c r="J3" s="61" t="str">
        <f>IF(Checklist48[[#This Row],[SGUID]]="",IF(Checklist48[[#This Row],[SSGUID]]="",IF(Checklist48[[#This Row],[PIGUID]]="","",INDEX(PIs[[Column1]:[SS]],MATCH(Checklist48[[#This Row],[PIGUID]],PIs[GUID],0),2)),INDEX(PIs[[Column1]:[SS]],MATCH(Checklist48[[#This Row],[SSGUID]],PIs[SSGUID],0),18)),INDEX(PIs[[Column1]:[SS]],MATCH(Checklist48[[#This Row],[SGUID]],PIs[SGUID],0),14))</f>
        <v>-</v>
      </c>
      <c r="K3" s="60" t="str">
        <f>IF(Checklist48[[#This Row],[SGUID]]="",IF(Checklist48[[#This Row],[SSGUID]]="",IF(Checklist48[[#This Row],[PIGUID]]="","",INDEX(PIs[[Column1]:[SS]],MATCH(Checklist48[[#This Row],[PIGUID]],PIs[GUID],0),4)),INDEX(PIs[[Column1]:[Ssbody]],MATCH(Checklist48[[#This Row],[SSGUID]],PIs[SSGUID],0),19)),INDEX(PIs[[Column1]:[SS]],MATCH(Checklist48[[#This Row],[SGUID]],PIs[SGUID],0),15))</f>
        <v>-</v>
      </c>
      <c r="L3" s="62" t="str">
        <f>IF(Checklist48[[#This Row],[SGUID]]="",IF(Checklist48[[#This Row],[SSGUID]]="",INDEX(PIs[[Column1]:[SS]],MATCH(Checklist48[[#This Row],[PIGUID]],PIs[GUID],0),6),""),"")</f>
        <v/>
      </c>
      <c r="M3" s="60" t="str">
        <f>IF(Checklist48[[#This Row],[SSGUID]]="",IF(Checklist48[[#This Row],[PIGUID]]="","",INDEX(PIs[[Column1]:[SS]],MATCH(Checklist48[[#This Row],[PIGUID]],PIs[GUID],0),8)),"")</f>
        <v/>
      </c>
      <c r="N3" s="68"/>
      <c r="O3" s="68"/>
      <c r="P3" s="60" t="str">
        <f>IF(Checklist48[[#This Row],[ifna]]="NA","",IF(Checklist48[[#This Row],[RelatedPQ]]=0,"",IF(Checklist48[[#This Row],[RelatedPQ]]="","",IF((INDEX(S2PQ_relational[],MATCH(Checklist48[[#This Row],[PIGUID&amp;NO]],S2PQ_relational[PIGUID &amp; "NO"],0),1))=Checklist48[[#This Row],[PIGUID]],"niet van toepassing",""))))</f>
        <v/>
      </c>
      <c r="Q3" s="60" t="str">
        <f>IF(Checklist48[[#This Row],[N.v.t.]]="niet van toepassing",INDEX(S2PQ[[Stap 2 vragen]:[Justification]],MATCH(Checklist48[[#This Row],[RelatedPQ]],S2PQ[S2PQGUID],0),3),"")</f>
        <v/>
      </c>
      <c r="R3" s="70"/>
    </row>
    <row r="4" spans="1:18" ht="326.25" x14ac:dyDescent="0.25">
      <c r="B4" s="58"/>
      <c r="C4" s="58"/>
      <c r="D4" s="73">
        <f>IF(Checklist48[[#This Row],[SGUID]]="",IF(Checklist48[[#This Row],[SSGUID]]="",0,1),1)</f>
        <v>0</v>
      </c>
      <c r="E4" s="58" t="s">
        <v>1329</v>
      </c>
      <c r="F4" s="59" t="str">
        <f>_xlfn.IFNA(Checklist48[[#This Row],[RelatedPQ]],"NA")</f>
        <v>NA</v>
      </c>
      <c r="G4" s="60" t="e">
        <f>IF(Checklist48[[#This Row],[PIGUID]]="","",INDEX(S2PQ_relational[],MATCH(Checklist48[[#This Row],[PIGUID&amp;NO]],S2PQ_relational[PIGUID &amp; "NO"],0),2))</f>
        <v>#N/A</v>
      </c>
      <c r="H4" s="59" t="str">
        <f>Checklist48[[#This Row],[PIGUID]]&amp;"NO"</f>
        <v>5LMwK3SiBMvgOtjut0DELINO</v>
      </c>
      <c r="I4" s="59" t="b">
        <f>IF(Checklist48[[#This Row],[PIGUID]]="","",INDEX(PIs[NA Exempt],MATCH(Checklist48[[#This Row],[PIGUID]],PIs[GUID],0),1))</f>
        <v>0</v>
      </c>
      <c r="J4" s="61" t="str">
        <f>IF(Checklist48[[#This Row],[SGUID]]="",IF(Checklist48[[#This Row],[SSGUID]]="",IF(Checklist48[[#This Row],[PIGUID]]="","",INDEX(PIs[[Column1]:[SS]],MATCH(Checklist48[[#This Row],[PIGUID]],PIs[GUID],0),2)),INDEX(PIs[[Column1]:[SS]],MATCH(Checklist48[[#This Row],[SSGUID]],PIs[SSGUID],0),18)),INDEX(PIs[[Column1]:[SS]],MATCH(Checklist48[[#This Row],[SGUID]],PIs[SGUID],0),14))</f>
        <v>FV-Smart 01.01</v>
      </c>
      <c r="K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procedure aanwezig voor het beheren en controleren van documenten en registraties.</v>
      </c>
      <c r="L4" s="62" t="str">
        <f>IF(Checklist48[[#This Row],[SGUID]]="",IF(Checklist48[[#This Row],[SSGUID]]="",INDEX(PIs[[Column1]:[SS]],MATCH(Checklist48[[#This Row],[PIGUID]],PIs[GUID],0),6),""),"")</f>
        <v>Documenten en registraties die van invloed zijn op de implementatie van de eisen moeten worden beheerd en gecontroleerd.
Een systeem moet aantonen:
\- hoe documenten en registraties worden aangemaakt, gecontroleerd, goedgekeurd en bijgewerkt;
\- hoe controles worden uitgevoerd en wijzigingen of aanpassingen worden uitgevoerd;
\- hoe updates van versies plaatsvinden;
\- hoe relevante documentatie beschikbaar wordt gemaakt voor relevant personeel.
Documentatie moet:
\- geïdentificeerd worden met een uitgavenummer en/of datum en voorzien van de juiste paginanummering;
\- voldoende gedetailleerd zijn;
\- periodiek worden gecontroleerd om aan te tonen dat doorlopend wordt voldaan aan de relevante eisen;
\- toegewezen worden aan het relevante personeel;
\- herzien worden om relevante wijzigingen van de standaard of de normatieve documenten binnen de door GLOBALG.A.P. aangegeven periode door te voeren;
\- goedgekeurd worden door bevoegd personeel voorafgaand aan distributie;
\- effectief worden ingetrokken als deze verouderd is.</v>
      </c>
      <c r="M4" s="60" t="str">
        <f>IF(Checklist48[[#This Row],[SSGUID]]="",IF(Checklist48[[#This Row],[PIGUID]]="","",INDEX(PIs[[Column1]:[SS]],MATCH(Checklist48[[#This Row],[PIGUID]],PIs[GUID],0),8)),"")</f>
        <v>Minor Must</v>
      </c>
      <c r="N4" s="68"/>
      <c r="O4" s="68"/>
      <c r="P4" s="60" t="str">
        <f>IF(Checklist48[[#This Row],[ifna]]="NA","",IF(Checklist48[[#This Row],[RelatedPQ]]=0,"",IF(Checklist48[[#This Row],[RelatedPQ]]="","",IF((INDEX(S2PQ_relational[],MATCH(Checklist48[[#This Row],[PIGUID&amp;NO]],S2PQ_relational[PIGUID &amp; "NO"],0),1))=Checklist48[[#This Row],[PIGUID]],"niet van toepassing",""))))</f>
        <v/>
      </c>
      <c r="Q4" s="60" t="str">
        <f>IF(Checklist48[[#This Row],[N.v.t.]]="niet van toepassing",INDEX(S2PQ[[Stap 2 vragen]:[Justification]],MATCH(Checklist48[[#This Row],[RelatedPQ]],S2PQ[S2PQGUID],0),3),"")</f>
        <v/>
      </c>
      <c r="R4" s="70"/>
    </row>
    <row r="5" spans="1:18" ht="225" x14ac:dyDescent="0.25">
      <c r="B5" s="58"/>
      <c r="C5" s="58"/>
      <c r="D5" s="73">
        <f>IF(Checklist48[[#This Row],[SGUID]]="",IF(Checklist48[[#This Row],[SSGUID]]="",0,1),1)</f>
        <v>0</v>
      </c>
      <c r="E5" s="58" t="s">
        <v>192</v>
      </c>
      <c r="F5" s="59" t="str">
        <f>_xlfn.IFNA(Checklist48[[#This Row],[RelatedPQ]],"NA")</f>
        <v>NA</v>
      </c>
      <c r="G5" s="60" t="e">
        <f>IF(Checklist48[[#This Row],[PIGUID]]="","",INDEX(S2PQ_relational[],MATCH(Checklist48[[#This Row],[PIGUID&amp;NO]],S2PQ_relational[PIGUID &amp; "NO"],0),2))</f>
        <v>#N/A</v>
      </c>
      <c r="H5" s="59" t="str">
        <f>Checklist48[[#This Row],[PIGUID]]&amp;"NO"</f>
        <v>7xlIZC2bfwh0I7BDK4eMO8NO</v>
      </c>
      <c r="I5" s="59" t="b">
        <f>IF(Checklist48[[#This Row],[PIGUID]]="","",INDEX(PIs[NA Exempt],MATCH(Checklist48[[#This Row],[PIGUID]],PIs[GUID],0),1))</f>
        <v>0</v>
      </c>
      <c r="J5" s="61" t="str">
        <f>IF(Checklist48[[#This Row],[SGUID]]="",IF(Checklist48[[#This Row],[SSGUID]]="",IF(Checklist48[[#This Row],[PIGUID]]="","",INDEX(PIs[[Column1]:[SS]],MATCH(Checklist48[[#This Row],[PIGUID]],PIs[GUID],0),2)),INDEX(PIs[[Column1]:[SS]],MATCH(Checklist48[[#This Row],[SSGUID]],PIs[SSGUID],0),18)),INDEX(PIs[[Column1]:[SS]],MATCH(Checklist48[[#This Row],[SGUID]],PIs[SGUID],0),14))</f>
        <v>FV-Smart 01.02</v>
      </c>
      <c r="K5"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ten behoeve van audits zijn up-to-date. Registraties worden minimaal twee jaar bewaard, tenzij een langere periode vereist is.</v>
      </c>
      <c r="L5" s="62" t="str">
        <f>IF(Checklist48[[#This Row],[SGUID]]="",IF(Checklist48[[#This Row],[SSGUID]]="",INDEX(PIs[[Column1]:[SS]],MATCH(Checklist48[[#This Row],[PIGUID]],PIs[GUID],0),6),""),"")</f>
        <v>Alle registraties die worden opgesteld of bijgehouden door de producent ten behoeve van audits moeten:
\- veilig en eenvoudig toegankelijk worden opgeslagen en bijgewerkt;
\- minimaal twee jaar worden bewaard, of langer op verzoek van klanten;
\- geldig zijn en voorzien worden van een back-up, bij gebruik in elektronisch formaat;
\- gegevens bevatten van ten minste drie maanden vóór de datum van de initiële audit van de certificerende instelling (CI) of vanaf de datum van registratie, waarbij de langste periode geldt;
\- volledige details bevatten van elk gebied en alle activiteiten waarop de registratie betrekking heeft.
Als een individuele registratie ontbreekt, dan is aan het desbetreffende principe dat betrekking heeft op die registratie, niet voldaan. Bijvoorbeeld als de datum van toepassing ontbreekt op een enkele spuitregistratie, moet een afwijking of tekortkoming worden afgegeven voor dat principe.</v>
      </c>
      <c r="M5" s="60" t="str">
        <f>IF(Checklist48[[#This Row],[SSGUID]]="",IF(Checklist48[[#This Row],[PIGUID]]="","",INDEX(PIs[[Column1]:[SS]],MATCH(Checklist48[[#This Row],[PIGUID]],PIs[GUID],0),8)),"")</f>
        <v>Minor Must</v>
      </c>
      <c r="N5" s="68"/>
      <c r="O5" s="68"/>
      <c r="P5" s="60" t="str">
        <f>IF(Checklist48[[#This Row],[ifna]]="NA","",IF(Checklist48[[#This Row],[RelatedPQ]]=0,"",IF(Checklist48[[#This Row],[RelatedPQ]]="","",IF((INDEX(S2PQ_relational[],MATCH(Checklist48[[#This Row],[PIGUID&amp;NO]],S2PQ_relational[PIGUID &amp; "NO"],0),1))=Checklist48[[#This Row],[PIGUID]],"niet van toepassing",""))))</f>
        <v/>
      </c>
      <c r="Q5" s="60" t="str">
        <f>IF(Checklist48[[#This Row],[N.v.t.]]="niet van toepassing",INDEX(S2PQ[[Stap 2 vragen]:[Justification]],MATCH(Checklist48[[#This Row],[RelatedPQ]],S2PQ[S2PQGUID],0),3),"")</f>
        <v/>
      </c>
      <c r="R5" s="70"/>
    </row>
    <row r="6" spans="1:18" ht="315" x14ac:dyDescent="0.25">
      <c r="B6" s="58"/>
      <c r="C6" s="58"/>
      <c r="D6" s="73">
        <f>IF(Checklist48[[#This Row],[SGUID]]="",IF(Checklist48[[#This Row],[SSGUID]]="",0,1),1)</f>
        <v>0</v>
      </c>
      <c r="E6" s="58" t="s">
        <v>185</v>
      </c>
      <c r="F6" s="59" t="str">
        <f>_xlfn.IFNA(Checklist48[[#This Row],[RelatedPQ]],"NA")</f>
        <v>NA</v>
      </c>
      <c r="G6" s="60" t="e">
        <f>IF(Checklist48[[#This Row],[PIGUID]]="","",INDEX(S2PQ_relational[],MATCH(Checklist48[[#This Row],[PIGUID&amp;NO]],S2PQ_relational[PIGUID &amp; "NO"],0),2))</f>
        <v>#N/A</v>
      </c>
      <c r="H6" s="59" t="str">
        <f>Checklist48[[#This Row],[PIGUID]]&amp;"NO"</f>
        <v>3OXeRTvG4Y0wNDWncsv7g8NO</v>
      </c>
      <c r="I6" s="59" t="b">
        <f>IF(Checklist48[[#This Row],[PIGUID]]="","",INDEX(PIs[NA Exempt],MATCH(Checklist48[[#This Row],[PIGUID]],PIs[GUID],0),1))</f>
        <v>0</v>
      </c>
      <c r="J6" s="61" t="str">
        <f>IF(Checklist48[[#This Row],[SGUID]]="",IF(Checklist48[[#This Row],[SSGUID]]="",IF(Checklist48[[#This Row],[PIGUID]]="","",INDEX(PIs[[Column1]:[SS]],MATCH(Checklist48[[#This Row],[PIGUID]],PIs[GUID],0),2)),INDEX(PIs[[Column1]:[SS]],MATCH(Checklist48[[#This Row],[SSGUID]],PIs[SSGUID],0),18)),INDEX(PIs[[Column1]:[SS]],MATCH(Checklist48[[#This Row],[SGUID]],PIs[SGUID],0),14))</f>
        <v>FV-Smart 01.03</v>
      </c>
      <c r="K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voltooit minimaal één zelfbeoordeling/interne audit per jaar volgens de standaard.</v>
      </c>
      <c r="L6" s="62" t="str">
        <f>IF(Checklist48[[#This Row],[SGUID]]="",IF(Checklist48[[#This Row],[SSGUID]]="",INDEX(PIs[[Column1]:[SS]],MATCH(Checklist48[[#This Row],[PIGUID]],PIs[GUID],0),6),""),"")</f>
        <v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v>
      </c>
      <c r="M6" s="60" t="str">
        <f>IF(Checklist48[[#This Row],[SSGUID]]="",IF(Checklist48[[#This Row],[PIGUID]]="","",INDEX(PIs[[Column1]:[SS]],MATCH(Checklist48[[#This Row],[PIGUID]],PIs[GUID],0),8)),"")</f>
        <v>Major Must</v>
      </c>
      <c r="N6" s="68"/>
      <c r="O6" s="68"/>
      <c r="P6" s="60" t="str">
        <f>IF(Checklist48[[#This Row],[ifna]]="NA","",IF(Checklist48[[#This Row],[RelatedPQ]]=0,"",IF(Checklist48[[#This Row],[RelatedPQ]]="","",IF((INDEX(S2PQ_relational[],MATCH(Checklist48[[#This Row],[PIGUID&amp;NO]],S2PQ_relational[PIGUID &amp; "NO"],0),1))=Checklist48[[#This Row],[PIGUID]],"niet van toepassing",""))))</f>
        <v/>
      </c>
      <c r="Q6" s="60" t="str">
        <f>IF(Checklist48[[#This Row],[N.v.t.]]="niet van toepassing",INDEX(S2PQ[[Stap 2 vragen]:[Justification]],MATCH(Checklist48[[#This Row],[RelatedPQ]],S2PQ[S2PQGUID],0),3),"")</f>
        <v/>
      </c>
      <c r="R6" s="70"/>
    </row>
    <row r="7" spans="1:18" ht="56.25" x14ac:dyDescent="0.25">
      <c r="B7" s="58"/>
      <c r="C7" s="58"/>
      <c r="D7" s="73">
        <f>IF(Checklist48[[#This Row],[SGUID]]="",IF(Checklist48[[#This Row],[SSGUID]]="",0,1),1)</f>
        <v>0</v>
      </c>
      <c r="E7" s="58" t="s">
        <v>198</v>
      </c>
      <c r="F7" s="59" t="str">
        <f>_xlfn.IFNA(Checklist48[[#This Row],[RelatedPQ]],"NA")</f>
        <v>NA</v>
      </c>
      <c r="G7" s="60" t="e">
        <f>IF(Checklist48[[#This Row],[PIGUID]]="","",INDEX(S2PQ_relational[],MATCH(Checklist48[[#This Row],[PIGUID&amp;NO]],S2PQ_relational[PIGUID &amp; "NO"],0),2))</f>
        <v>#N/A</v>
      </c>
      <c r="H7" s="59" t="str">
        <f>Checklist48[[#This Row],[PIGUID]]&amp;"NO"</f>
        <v>73cAXT0XkFCjndzIIezsenNO</v>
      </c>
      <c r="I7" s="59" t="b">
        <f>IF(Checklist48[[#This Row],[PIGUID]]="","",INDEX(PIs[NA Exempt],MATCH(Checklist48[[#This Row],[PIGUID]],PIs[GUID],0),1))</f>
        <v>0</v>
      </c>
      <c r="J7" s="61" t="str">
        <f>IF(Checklist48[[#This Row],[SGUID]]="",IF(Checklist48[[#This Row],[SSGUID]]="",IF(Checklist48[[#This Row],[PIGUID]]="","",INDEX(PIs[[Column1]:[SS]],MATCH(Checklist48[[#This Row],[PIGUID]],PIs[GUID],0),2)),INDEX(PIs[[Column1]:[SS]],MATCH(Checklist48[[#This Row],[SSGUID]],PIs[SSGUID],0),18)),INDEX(PIs[[Column1]:[SS]],MATCH(Checklist48[[#This Row],[SGUID]],PIs[SGUID],0),14))</f>
        <v>FV-Smart 01.04</v>
      </c>
      <c r="K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effectieve herstelmaatregelen genomen om tekortkomingen aan te pakken die zijn geconstateerd tijdens de zelfbeoordelingen/interne audits.</v>
      </c>
      <c r="L7" s="62" t="str">
        <f>IF(Checklist48[[#This Row],[SGUID]]="",IF(Checklist48[[#This Row],[SSGUID]]="",INDEX(PIs[[Column1]:[SS]],MATCH(Checklist48[[#This Row],[PIGUID]],PIs[GUID],0),6),""),"")</f>
        <v>Herstelmaatregelen moeten gedocumenteerd worden. Alle noodzakelijke wijzigingen moeten geïmplementeerd worden. Het voldoen aan alle toepasselijke Major Musts en minstens 95% van de toepasselijke Minor Musts is vereist.</v>
      </c>
      <c r="M7" s="60" t="str">
        <f>IF(Checklist48[[#This Row],[SSGUID]]="",IF(Checklist48[[#This Row],[PIGUID]]="","",INDEX(PIs[[Column1]:[SS]],MATCH(Checklist48[[#This Row],[PIGUID]],PIs[GUID],0),8)),"")</f>
        <v>Major Must</v>
      </c>
      <c r="N7" s="68"/>
      <c r="O7" s="68"/>
      <c r="P7" s="60" t="str">
        <f>IF(Checklist48[[#This Row],[ifna]]="NA","",IF(Checklist48[[#This Row],[RelatedPQ]]=0,"",IF(Checklist48[[#This Row],[RelatedPQ]]="","",IF((INDEX(S2PQ_relational[],MATCH(Checklist48[[#This Row],[PIGUID&amp;NO]],S2PQ_relational[PIGUID &amp; "NO"],0),1))=Checklist48[[#This Row],[PIGUID]],"niet van toepassing",""))))</f>
        <v/>
      </c>
      <c r="Q7" s="60" t="str">
        <f>IF(Checklist48[[#This Row],[N.v.t.]]="niet van toepassing",INDEX(S2PQ[[Stap 2 vragen]:[Justification]],MATCH(Checklist48[[#This Row],[RelatedPQ]],S2PQ[S2PQGUID],0),3),"")</f>
        <v/>
      </c>
      <c r="R7" s="70"/>
    </row>
    <row r="8" spans="1:18" ht="45" x14ac:dyDescent="0.25">
      <c r="B8" s="58" t="s">
        <v>948</v>
      </c>
      <c r="C8" s="58"/>
      <c r="D8" s="73">
        <f>IF(Checklist48[[#This Row],[SGUID]]="",IF(Checklist48[[#This Row],[SSGUID]]="",0,1),1)</f>
        <v>1</v>
      </c>
      <c r="E8" s="58"/>
      <c r="F8" s="59" t="str">
        <f>_xlfn.IFNA(Checklist48[[#This Row],[RelatedPQ]],"NA")</f>
        <v/>
      </c>
      <c r="G8" s="60" t="str">
        <f>IF(Checklist48[[#This Row],[PIGUID]]="","",INDEX(S2PQ_relational[],MATCH(Checklist48[[#This Row],[PIGUID&amp;NO]],S2PQ_relational[PIGUID &amp; "NO"],0),2))</f>
        <v/>
      </c>
      <c r="H8" s="59" t="str">
        <f>Checklist48[[#This Row],[PIGUID]]&amp;"NO"</f>
        <v>NO</v>
      </c>
      <c r="I8" s="59" t="str">
        <f>IF(Checklist48[[#This Row],[PIGUID]]="","",INDEX(PIs[NA Exempt],MATCH(Checklist48[[#This Row],[PIGUID]],PIs[GUID],0),1))</f>
        <v/>
      </c>
      <c r="J8" s="61" t="str">
        <f>IF(Checklist48[[#This Row],[SGUID]]="",IF(Checklist48[[#This Row],[SSGUID]]="",IF(Checklist48[[#This Row],[PIGUID]]="","",INDEX(PIs[[Column1]:[SS]],MATCH(Checklist48[[#This Row],[PIGUID]],PIs[GUID],0),2)),INDEX(PIs[[Column1]:[SS]],MATCH(Checklist48[[#This Row],[SSGUID]],PIs[SSGUID],0),18)),INDEX(PIs[[Column1]:[SS]],MATCH(Checklist48[[#This Row],[SGUID]],PIs[SGUID],0),14))</f>
        <v>FV 02 PLAN VOOR VOORTDURENDE VERBETERING</v>
      </c>
      <c r="K8" s="60" t="str">
        <f>IF(Checklist48[[#This Row],[SGUID]]="",IF(Checklist48[[#This Row],[SSGUID]]="",IF(Checklist48[[#This Row],[PIGUID]]="","",INDEX(PIs[[Column1]:[SS]],MATCH(Checklist48[[#This Row],[PIGUID]],PIs[GUID],0),4)),INDEX(PIs[[Column1]:[Ssbody]],MATCH(Checklist48[[#This Row],[SSGUID]],PIs[SSGUID],0),19)),INDEX(PIs[[Column1]:[SS]],MATCH(Checklist48[[#This Row],[SGUID]],PIs[SGUID],0),15))</f>
        <v>-</v>
      </c>
      <c r="L8" s="62" t="str">
        <f>IF(Checklist48[[#This Row],[SGUID]]="",IF(Checklist48[[#This Row],[SSGUID]]="",INDEX(PIs[[Column1]:[SS]],MATCH(Checklist48[[#This Row],[PIGUID]],PIs[GUID],0),6),""),"")</f>
        <v/>
      </c>
      <c r="M8" s="60" t="str">
        <f>IF(Checklist48[[#This Row],[SSGUID]]="",IF(Checklist48[[#This Row],[PIGUID]]="","",INDEX(PIs[[Column1]:[SS]],MATCH(Checklist48[[#This Row],[PIGUID]],PIs[GUID],0),8)),"")</f>
        <v/>
      </c>
      <c r="N8" s="68"/>
      <c r="O8" s="68"/>
      <c r="P8" s="60" t="str">
        <f>IF(Checklist48[[#This Row],[ifna]]="NA","",IF(Checklist48[[#This Row],[RelatedPQ]]=0,"",IF(Checklist48[[#This Row],[RelatedPQ]]="","",IF((INDEX(S2PQ_relational[],MATCH(Checklist48[[#This Row],[PIGUID&amp;NO]],S2PQ_relational[PIGUID &amp; "NO"],0),1))=Checklist48[[#This Row],[PIGUID]],"niet van toepassing",""))))</f>
        <v/>
      </c>
      <c r="Q8" s="60" t="str">
        <f>IF(Checklist48[[#This Row],[N.v.t.]]="niet van toepassing",INDEX(S2PQ[[Stap 2 vragen]:[Justification]],MATCH(Checklist48[[#This Row],[RelatedPQ]],S2PQ[S2PQGUID],0),3),"")</f>
        <v/>
      </c>
      <c r="R8" s="70"/>
    </row>
    <row r="9" spans="1:18" ht="33.75" hidden="1" x14ac:dyDescent="0.25">
      <c r="B9" s="58"/>
      <c r="C9" s="58" t="s">
        <v>119</v>
      </c>
      <c r="D9" s="73">
        <f>IF(Checklist48[[#This Row],[SGUID]]="",IF(Checklist48[[#This Row],[SSGUID]]="",0,1),1)</f>
        <v>1</v>
      </c>
      <c r="E9" s="58"/>
      <c r="F9" s="59" t="str">
        <f>_xlfn.IFNA(Checklist48[[#This Row],[RelatedPQ]],"NA")</f>
        <v/>
      </c>
      <c r="G9" s="60" t="str">
        <f>IF(Checklist48[[#This Row],[PIGUID]]="","",INDEX(S2PQ_relational[],MATCH(Checklist48[[#This Row],[PIGUID&amp;NO]],S2PQ_relational[PIGUID &amp; "NO"],0),2))</f>
        <v/>
      </c>
      <c r="H9" s="59" t="str">
        <f>Checklist48[[#This Row],[PIGUID]]&amp;"NO"</f>
        <v>NO</v>
      </c>
      <c r="I9" s="59" t="str">
        <f>IF(Checklist48[[#This Row],[PIGUID]]="","",INDEX(PIs[NA Exempt],MATCH(Checklist48[[#This Row],[PIGUID]],PIs[GUID],0),1))</f>
        <v/>
      </c>
      <c r="J9" s="61" t="str">
        <f>IF(Checklist48[[#This Row],[SGUID]]="",IF(Checklist48[[#This Row],[SSGUID]]="",IF(Checklist48[[#This Row],[PIGUID]]="","",INDEX(PIs[[Column1]:[SS]],MATCH(Checklist48[[#This Row],[PIGUID]],PIs[GUID],0),2)),INDEX(PIs[[Column1]:[SS]],MATCH(Checklist48[[#This Row],[SSGUID]],PIs[SSGUID],0),18)),INDEX(PIs[[Column1]:[SS]],MATCH(Checklist48[[#This Row],[SGUID]],PIs[SGUID],0),14))</f>
        <v>-</v>
      </c>
      <c r="K9" s="60" t="str">
        <f>IF(Checklist48[[#This Row],[SGUID]]="",IF(Checklist48[[#This Row],[SSGUID]]="",IF(Checklist48[[#This Row],[PIGUID]]="","",INDEX(PIs[[Column1]:[SS]],MATCH(Checklist48[[#This Row],[PIGUID]],PIs[GUID],0),4)),INDEX(PIs[[Column1]:[Ssbody]],MATCH(Checklist48[[#This Row],[SSGUID]],PIs[SSGUID],0),19)),INDEX(PIs[[Column1]:[SS]],MATCH(Checklist48[[#This Row],[SGUID]],PIs[SGUID],0),15))</f>
        <v>-</v>
      </c>
      <c r="L9" s="62" t="str">
        <f>IF(Checklist48[[#This Row],[SGUID]]="",IF(Checklist48[[#This Row],[SSGUID]]="",INDEX(PIs[[Column1]:[SS]],MATCH(Checklist48[[#This Row],[PIGUID]],PIs[GUID],0),6),""),"")</f>
        <v/>
      </c>
      <c r="M9" s="60" t="str">
        <f>IF(Checklist48[[#This Row],[SSGUID]]="",IF(Checklist48[[#This Row],[PIGUID]]="","",INDEX(PIs[[Column1]:[SS]],MATCH(Checklist48[[#This Row],[PIGUID]],PIs[GUID],0),8)),"")</f>
        <v/>
      </c>
      <c r="N9" s="68"/>
      <c r="O9" s="68"/>
      <c r="P9" s="60" t="str">
        <f>IF(Checklist48[[#This Row],[ifna]]="NA","",IF(Checklist48[[#This Row],[RelatedPQ]]=0,"",IF(Checklist48[[#This Row],[RelatedPQ]]="","",IF((INDEX(S2PQ_relational[],MATCH(Checklist48[[#This Row],[PIGUID&amp;NO]],S2PQ_relational[PIGUID &amp; "NO"],0),1))=Checklist48[[#This Row],[PIGUID]],"niet van toepassing",""))))</f>
        <v/>
      </c>
      <c r="Q9" s="60" t="str">
        <f>IF(Checklist48[[#This Row],[N.v.t.]]="niet van toepassing",INDEX(S2PQ[[Stap 2 vragen]:[Justification]],MATCH(Checklist48[[#This Row],[RelatedPQ]],S2PQ[S2PQGUID],0),3),"")</f>
        <v/>
      </c>
      <c r="R9" s="70"/>
    </row>
    <row r="10" spans="1:18" ht="168.75" x14ac:dyDescent="0.25">
      <c r="B10" s="58"/>
      <c r="C10" s="58"/>
      <c r="D10" s="73">
        <f>IF(Checklist48[[#This Row],[SGUID]]="",IF(Checklist48[[#This Row],[SSGUID]]="",0,1),1)</f>
        <v>0</v>
      </c>
      <c r="E10" s="58" t="s">
        <v>1304</v>
      </c>
      <c r="F10" s="59" t="str">
        <f>_xlfn.IFNA(Checklist48[[#This Row],[RelatedPQ]],"NA")</f>
        <v>NA</v>
      </c>
      <c r="G10" s="60" t="e">
        <f>IF(Checklist48[[#This Row],[PIGUID]]="","",INDEX(S2PQ_relational[],MATCH(Checklist48[[#This Row],[PIGUID&amp;NO]],S2PQ_relational[PIGUID &amp; "NO"],0),2))</f>
        <v>#N/A</v>
      </c>
      <c r="H10" s="59" t="str">
        <f>Checklist48[[#This Row],[PIGUID]]&amp;"NO"</f>
        <v>WWdX1Wkk01XzcMWRiIDboNO</v>
      </c>
      <c r="I10" s="59" t="b">
        <f>IF(Checklist48[[#This Row],[PIGUID]]="","",INDEX(PIs[NA Exempt],MATCH(Checklist48[[#This Row],[PIGUID]],PIs[GUID],0),1))</f>
        <v>0</v>
      </c>
      <c r="J10" s="61" t="str">
        <f>IF(Checklist48[[#This Row],[SGUID]]="",IF(Checklist48[[#This Row],[SSGUID]]="",IF(Checklist48[[#This Row],[PIGUID]]="","",INDEX(PIs[[Column1]:[SS]],MATCH(Checklist48[[#This Row],[PIGUID]],PIs[GUID],0),2)),INDEX(PIs[[Column1]:[SS]],MATCH(Checklist48[[#This Row],[SSGUID]],PIs[SSGUID],0),18)),INDEX(PIs[[Column1]:[SS]],MATCH(Checklist48[[#This Row],[SGUID]],PIs[SGUID],0),14))</f>
        <v>FV-Smart 02.01</v>
      </c>
      <c r="K1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plan voor voortdurende verbetering.</v>
      </c>
      <c r="L10" s="62" t="str">
        <f>IF(Checklist48[[#This Row],[SGUID]]="",IF(Checklist48[[#This Row],[SSGUID]]="",INDEX(PIs[[Column1]:[SS]],MATCH(Checklist48[[#This Row],[PIGUID]],PIs[GUID],0),6),""),"")</f>
        <v>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v>
      </c>
      <c r="M10" s="60" t="str">
        <f>IF(Checklist48[[#This Row],[SSGUID]]="",IF(Checklist48[[#This Row],[PIGUID]]="","",INDEX(PIs[[Column1]:[SS]],MATCH(Checklist48[[#This Row],[PIGUID]],PIs[GUID],0),8)),"")</f>
        <v>Major Must</v>
      </c>
      <c r="N10" s="68"/>
      <c r="O10" s="68"/>
      <c r="P10" s="60" t="str">
        <f>IF(Checklist48[[#This Row],[ifna]]="NA","",IF(Checklist48[[#This Row],[RelatedPQ]]=0,"",IF(Checklist48[[#This Row],[RelatedPQ]]="","",IF((INDEX(S2PQ_relational[],MATCH(Checklist48[[#This Row],[PIGUID&amp;NO]],S2PQ_relational[PIGUID &amp; "NO"],0),1))=Checklist48[[#This Row],[PIGUID]],"niet van toepassing",""))))</f>
        <v/>
      </c>
      <c r="Q10" s="60" t="str">
        <f>IF(Checklist48[[#This Row],[N.v.t.]]="niet van toepassing",INDEX(S2PQ[[Stap 2 vragen]:[Justification]],MATCH(Checklist48[[#This Row],[RelatedPQ]],S2PQ[S2PQGUID],0),3),"")</f>
        <v/>
      </c>
      <c r="R10" s="70"/>
    </row>
    <row r="11" spans="1:18" ht="202.5" x14ac:dyDescent="0.25">
      <c r="B11" s="58"/>
      <c r="C11" s="58"/>
      <c r="D11" s="73">
        <f>IF(Checklist48[[#This Row],[SGUID]]="",IF(Checklist48[[#This Row],[SSGUID]]="",0,1),1)</f>
        <v>0</v>
      </c>
      <c r="E11" s="58" t="s">
        <v>1306</v>
      </c>
      <c r="F11" s="59" t="str">
        <f>_xlfn.IFNA(Checklist48[[#This Row],[RelatedPQ]],"NA")</f>
        <v>NA</v>
      </c>
      <c r="G11" s="60" t="e">
        <f>IF(Checklist48[[#This Row],[PIGUID]]="","",INDEX(S2PQ_relational[],MATCH(Checklist48[[#This Row],[PIGUID&amp;NO]],S2PQ_relational[PIGUID &amp; "NO"],0),2))</f>
        <v>#N/A</v>
      </c>
      <c r="H11" s="59" t="str">
        <f>Checklist48[[#This Row],[PIGUID]]&amp;"NO"</f>
        <v>si1OuyvoFgtc06GvhRn3VNO</v>
      </c>
      <c r="I11" s="59" t="b">
        <f>IF(Checklist48[[#This Row],[PIGUID]]="","",INDEX(PIs[NA Exempt],MATCH(Checklist48[[#This Row],[PIGUID]],PIs[GUID],0),1))</f>
        <v>0</v>
      </c>
      <c r="J11" s="61" t="str">
        <f>IF(Checklist48[[#This Row],[SGUID]]="",IF(Checklist48[[#This Row],[SSGUID]]="",IF(Checklist48[[#This Row],[PIGUID]]="","",INDEX(PIs[[Column1]:[SS]],MATCH(Checklist48[[#This Row],[PIGUID]],PIs[GUID],0),2)),INDEX(PIs[[Column1]:[SS]],MATCH(Checklist48[[#This Row],[SSGUID]],PIs[SSGUID],0),18)),INDEX(PIs[[Column1]:[SS]],MATCH(Checklist48[[#This Row],[SGUID]],PIs[SGUID],0),14))</f>
        <v>FV-Smart 02.02</v>
      </c>
      <c r="K11"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er een plan voor voortdurende verbetering is geïmplementeerd.</v>
      </c>
      <c r="L11" s="62" t="str">
        <f>IF(Checklist48[[#This Row],[SGUID]]="",IF(Checklist48[[#This Row],[SSGUID]]="",INDEX(PIs[[Column1]:[SS]],MATCH(Checklist48[[#This Row],[PIGUID]],PIs[GUID],0),6),""),"")</f>
        <v>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v>
      </c>
      <c r="M11" s="60" t="str">
        <f>IF(Checklist48[[#This Row],[SSGUID]]="",IF(Checklist48[[#This Row],[PIGUID]]="","",INDEX(PIs[[Column1]:[SS]],MATCH(Checklist48[[#This Row],[PIGUID]],PIs[GUID],0),8)),"")</f>
        <v>Minor Must</v>
      </c>
      <c r="N11" s="68"/>
      <c r="O11" s="68"/>
      <c r="P11" s="60" t="str">
        <f>IF(Checklist48[[#This Row],[ifna]]="NA","",IF(Checklist48[[#This Row],[RelatedPQ]]=0,"",IF(Checklist48[[#This Row],[RelatedPQ]]="","",IF((INDEX(S2PQ_relational[],MATCH(Checklist48[[#This Row],[PIGUID&amp;NO]],S2PQ_relational[PIGUID &amp; "NO"],0),1))=Checklist48[[#This Row],[PIGUID]],"niet van toepassing",""))))</f>
        <v/>
      </c>
      <c r="Q11" s="60" t="str">
        <f>IF(Checklist48[[#This Row],[N.v.t.]]="niet van toepassing",INDEX(S2PQ[[Stap 2 vragen]:[Justification]],MATCH(Checklist48[[#This Row],[RelatedPQ]],S2PQ[S2PQGUID],0),3),"")</f>
        <v/>
      </c>
      <c r="R11" s="70"/>
    </row>
    <row r="12" spans="1:18" ht="45" x14ac:dyDescent="0.25">
      <c r="B12" s="58" t="s">
        <v>914</v>
      </c>
      <c r="C12" s="58"/>
      <c r="D12" s="73">
        <f>IF(Checklist48[[#This Row],[SGUID]]="",IF(Checklist48[[#This Row],[SSGUID]]="",0,1),1)</f>
        <v>1</v>
      </c>
      <c r="E12" s="58"/>
      <c r="F12" s="59" t="str">
        <f>_xlfn.IFNA(Checklist48[[#This Row],[RelatedPQ]],"NA")</f>
        <v/>
      </c>
      <c r="G12" s="60" t="str">
        <f>IF(Checklist48[[#This Row],[PIGUID]]="","",INDEX(S2PQ_relational[],MATCH(Checklist48[[#This Row],[PIGUID&amp;NO]],S2PQ_relational[PIGUID &amp; "NO"],0),2))</f>
        <v/>
      </c>
      <c r="H12" s="59" t="str">
        <f>Checklist48[[#This Row],[PIGUID]]&amp;"NO"</f>
        <v>NO</v>
      </c>
      <c r="I12" s="59" t="str">
        <f>IF(Checklist48[[#This Row],[PIGUID]]="","",INDEX(PIs[NA Exempt],MATCH(Checklist48[[#This Row],[PIGUID]],PIs[GUID],0),1))</f>
        <v/>
      </c>
      <c r="J12" s="61" t="str">
        <f>IF(Checklist48[[#This Row],[SGUID]]="",IF(Checklist48[[#This Row],[SSGUID]]="",IF(Checklist48[[#This Row],[PIGUID]]="","",INDEX(PIs[[Column1]:[SS]],MATCH(Checklist48[[#This Row],[PIGUID]],PIs[GUID],0),2)),INDEX(PIs[[Column1]:[SS]],MATCH(Checklist48[[#This Row],[SSGUID]],PIs[SSGUID],0),18)),INDEX(PIs[[Column1]:[SS]],MATCH(Checklist48[[#This Row],[SGUID]],PIs[SGUID],0),14))</f>
        <v>FV 03 PERSONEELSMANAGEMENT EN TRAINING</v>
      </c>
      <c r="K1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 s="62" t="str">
        <f>IF(Checklist48[[#This Row],[SGUID]]="",IF(Checklist48[[#This Row],[SSGUID]]="",INDEX(PIs[[Column1]:[SS]],MATCH(Checklist48[[#This Row],[PIGUID]],PIs[GUID],0),6),""),"")</f>
        <v/>
      </c>
      <c r="M12" s="60" t="str">
        <f>IF(Checklist48[[#This Row],[SSGUID]]="",IF(Checklist48[[#This Row],[PIGUID]]="","",INDEX(PIs[[Column1]:[SS]],MATCH(Checklist48[[#This Row],[PIGUID]],PIs[GUID],0),8)),"")</f>
        <v/>
      </c>
      <c r="N12" s="68"/>
      <c r="O12" s="68"/>
      <c r="P12" s="60" t="str">
        <f>IF(Checklist48[[#This Row],[ifna]]="NA","",IF(Checklist48[[#This Row],[RelatedPQ]]=0,"",IF(Checklist48[[#This Row],[RelatedPQ]]="","",IF((INDEX(S2PQ_relational[],MATCH(Checklist48[[#This Row],[PIGUID&amp;NO]],S2PQ_relational[PIGUID &amp; "NO"],0),1))=Checklist48[[#This Row],[PIGUID]],"niet van toepassing",""))))</f>
        <v/>
      </c>
      <c r="Q12" s="60" t="str">
        <f>IF(Checklist48[[#This Row],[N.v.t.]]="niet van toepassing",INDEX(S2PQ[[Stap 2 vragen]:[Justification]],MATCH(Checklist48[[#This Row],[RelatedPQ]],S2PQ[S2PQGUID],0),3),"")</f>
        <v/>
      </c>
      <c r="R12" s="70"/>
    </row>
    <row r="13" spans="1:18" ht="33.75" hidden="1" x14ac:dyDescent="0.25">
      <c r="B13" s="58"/>
      <c r="C13" s="58" t="s">
        <v>119</v>
      </c>
      <c r="D13" s="73">
        <f>IF(Checklist48[[#This Row],[SGUID]]="",IF(Checklist48[[#This Row],[SSGUID]]="",0,1),1)</f>
        <v>1</v>
      </c>
      <c r="E13" s="58"/>
      <c r="F13" s="59" t="str">
        <f>_xlfn.IFNA(Checklist48[[#This Row],[RelatedPQ]],"NA")</f>
        <v/>
      </c>
      <c r="G13" s="60" t="str">
        <f>IF(Checklist48[[#This Row],[PIGUID]]="","",INDEX(S2PQ_relational[],MATCH(Checklist48[[#This Row],[PIGUID&amp;NO]],S2PQ_relational[PIGUID &amp; "NO"],0),2))</f>
        <v/>
      </c>
      <c r="H13" s="59" t="str">
        <f>Checklist48[[#This Row],[PIGUID]]&amp;"NO"</f>
        <v>NO</v>
      </c>
      <c r="I13" s="59" t="str">
        <f>IF(Checklist48[[#This Row],[PIGUID]]="","",INDEX(PIs[NA Exempt],MATCH(Checklist48[[#This Row],[PIGUID]],PIs[GUID],0),1))</f>
        <v/>
      </c>
      <c r="J13" s="61" t="str">
        <f>IF(Checklist48[[#This Row],[SGUID]]="",IF(Checklist48[[#This Row],[SSGUID]]="",IF(Checklist48[[#This Row],[PIGUID]]="","",INDEX(PIs[[Column1]:[SS]],MATCH(Checklist48[[#This Row],[PIGUID]],PIs[GUID],0),2)),INDEX(PIs[[Column1]:[SS]],MATCH(Checklist48[[#This Row],[SSGUID]],PIs[SSGUID],0),18)),INDEX(PIs[[Column1]:[SS]],MATCH(Checklist48[[#This Row],[SGUID]],PIs[SGUID],0),14))</f>
        <v>-</v>
      </c>
      <c r="K13"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 s="62" t="str">
        <f>IF(Checklist48[[#This Row],[SGUID]]="",IF(Checklist48[[#This Row],[SSGUID]]="",INDEX(PIs[[Column1]:[SS]],MATCH(Checklist48[[#This Row],[PIGUID]],PIs[GUID],0),6),""),"")</f>
        <v/>
      </c>
      <c r="M13" s="60" t="str">
        <f>IF(Checklist48[[#This Row],[SSGUID]]="",IF(Checklist48[[#This Row],[PIGUID]]="","",INDEX(PIs[[Column1]:[SS]],MATCH(Checklist48[[#This Row],[PIGUID]],PIs[GUID],0),8)),"")</f>
        <v/>
      </c>
      <c r="N13" s="68"/>
      <c r="O13" s="68"/>
      <c r="P13" s="60" t="str">
        <f>IF(Checklist48[[#This Row],[ifna]]="NA","",IF(Checklist48[[#This Row],[RelatedPQ]]=0,"",IF(Checklist48[[#This Row],[RelatedPQ]]="","",IF((INDEX(S2PQ_relational[],MATCH(Checklist48[[#This Row],[PIGUID&amp;NO]],S2PQ_relational[PIGUID &amp; "NO"],0),1))=Checklist48[[#This Row],[PIGUID]],"niet van toepassing",""))))</f>
        <v/>
      </c>
      <c r="Q13" s="60" t="str">
        <f>IF(Checklist48[[#This Row],[N.v.t.]]="niet van toepassing",INDEX(S2PQ[[Stap 2 vragen]:[Justification]],MATCH(Checklist48[[#This Row],[RelatedPQ]],S2PQ[S2PQGUID],0),3),"")</f>
        <v/>
      </c>
      <c r="R13" s="70"/>
    </row>
    <row r="14" spans="1:18" ht="123.75" x14ac:dyDescent="0.25">
      <c r="B14" s="58"/>
      <c r="C14" s="58"/>
      <c r="D14" s="73">
        <f>IF(Checklist48[[#This Row],[SGUID]]="",IF(Checklist48[[#This Row],[SSGUID]]="",0,1),1)</f>
        <v>0</v>
      </c>
      <c r="E14" s="58" t="s">
        <v>1311</v>
      </c>
      <c r="F14" s="59" t="str">
        <f>_xlfn.IFNA(Checklist48[[#This Row],[RelatedPQ]],"NA")</f>
        <v>NA</v>
      </c>
      <c r="G14" s="60" t="e">
        <f>IF(Checklist48[[#This Row],[PIGUID]]="","",INDEX(S2PQ_relational[],MATCH(Checklist48[[#This Row],[PIGUID&amp;NO]],S2PQ_relational[PIGUID &amp; "NO"],0),2))</f>
        <v>#N/A</v>
      </c>
      <c r="H14" s="59" t="str">
        <f>Checklist48[[#This Row],[PIGUID]]&amp;"NO"</f>
        <v>1Gmd3v6po0V454XQEGKJ0xNO</v>
      </c>
      <c r="I14" s="59" t="b">
        <f>IF(Checklist48[[#This Row],[PIGUID]]="","",INDEX(PIs[NA Exempt],MATCH(Checklist48[[#This Row],[PIGUID]],PIs[GUID],0),1))</f>
        <v>0</v>
      </c>
      <c r="J14" s="61" t="str">
        <f>IF(Checklist48[[#This Row],[SGUID]]="",IF(Checklist48[[#This Row],[SSGUID]]="",IF(Checklist48[[#This Row],[PIGUID]]="","",INDEX(PIs[[Column1]:[SS]],MATCH(Checklist48[[#This Row],[PIGUID]],PIs[GUID],0),2)),INDEX(PIs[[Column1]:[SS]],MATCH(Checklist48[[#This Row],[SSGUID]],PIs[SSGUID],0),18)),INDEX(PIs[[Column1]:[SS]],MATCH(Checklist48[[#This Row],[SGUID]],PIs[SGUID],0),14))</f>
        <v>FV-Smart 03.01</v>
      </c>
      <c r="K14" s="60" t="str">
        <f>IF(Checklist48[[#This Row],[SGUID]]="",IF(Checklist48[[#This Row],[SSGUID]]="",IF(Checklist48[[#This Row],[PIGUID]]="","",INDEX(PIs[[Column1]:[SS]],MATCH(Checklist48[[#This Row],[PIGUID]],PIs[GUID],0),4)),INDEX(PIs[[Column1]:[Ssbody]],MATCH(Checklist48[[#This Row],[SSGUID]],PIs[SSGUID],0),19)),INDEX(PIs[[Column1]:[SS]],MATCH(Checklist48[[#This Row],[SGUID]],PIs[SGUID],0),15))</f>
        <v>De rollen en verantwoordelijkheden van medewerkers die belast zijn met taken die van invloed zijn op de implementatie van de standaard, worden gedefinieerd.</v>
      </c>
      <c r="L14" s="62" t="str">
        <f>IF(Checklist48[[#This Row],[SGUID]]="",IF(Checklist48[[#This Row],[SSGUID]]="",INDEX(PIs[[Column1]:[SS]],MATCH(Checklist48[[#This Row],[PIGUID]],PIs[GUID],0),6),""),"")</f>
        <v>Medewerkers met toegewezen taken die van invloed zijn op de implementatie van activiteiten die onder de standaard vallen, moeten worden geïdentificeerd, met inbegrip van:
\- functienaam, verantwoordelijkheden en titel;
\- contactgegevens;
\- vervanger bij afwezigheid.
Een medewerker moet duidelijk identificeerbaar zijn als verantwoordelijke voor gezondheid, veiligheid en welzijn van medewerkers.</v>
      </c>
      <c r="M14" s="60" t="str">
        <f>IF(Checklist48[[#This Row],[SSGUID]]="",IF(Checklist48[[#This Row],[PIGUID]]="","",INDEX(PIs[[Column1]:[SS]],MATCH(Checklist48[[#This Row],[PIGUID]],PIs[GUID],0),8)),"")</f>
        <v>Minor Must</v>
      </c>
      <c r="N14" s="68"/>
      <c r="O14" s="68"/>
      <c r="P14" s="60" t="str">
        <f>IF(Checklist48[[#This Row],[ifna]]="NA","",IF(Checklist48[[#This Row],[RelatedPQ]]=0,"",IF(Checklist48[[#This Row],[RelatedPQ]]="","",IF((INDEX(S2PQ_relational[],MATCH(Checklist48[[#This Row],[PIGUID&amp;NO]],S2PQ_relational[PIGUID &amp; "NO"],0),1))=Checklist48[[#This Row],[PIGUID]],"niet van toepassing",""))))</f>
        <v/>
      </c>
      <c r="Q14" s="60" t="str">
        <f>IF(Checklist48[[#This Row],[N.v.t.]]="niet van toepassing",INDEX(S2PQ[[Stap 2 vragen]:[Justification]],MATCH(Checklist48[[#This Row],[RelatedPQ]],S2PQ[S2PQGUID],0),3),"")</f>
        <v/>
      </c>
      <c r="R14" s="70"/>
    </row>
    <row r="15" spans="1:18" ht="225" x14ac:dyDescent="0.25">
      <c r="B15" s="58"/>
      <c r="C15" s="58"/>
      <c r="D15" s="73">
        <f>IF(Checklist48[[#This Row],[SGUID]]="",IF(Checklist48[[#This Row],[SSGUID]]="",0,1),1)</f>
        <v>0</v>
      </c>
      <c r="E15" s="58" t="s">
        <v>1301</v>
      </c>
      <c r="F15" s="59" t="str">
        <f>_xlfn.IFNA(Checklist48[[#This Row],[RelatedPQ]],"NA")</f>
        <v>NA</v>
      </c>
      <c r="G15" s="60" t="e">
        <f>IF(Checklist48[[#This Row],[PIGUID]]="","",INDEX(S2PQ_relational[],MATCH(Checklist48[[#This Row],[PIGUID&amp;NO]],S2PQ_relational[PIGUID &amp; "NO"],0),2))</f>
        <v>#N/A</v>
      </c>
      <c r="H15" s="59" t="str">
        <f>Checklist48[[#This Row],[PIGUID]]&amp;"NO"</f>
        <v>23SENaZEPlLGhYShc4rvqfNO</v>
      </c>
      <c r="I15" s="59" t="b">
        <f>IF(Checklist48[[#This Row],[PIGUID]]="","",INDEX(PIs[NA Exempt],MATCH(Checklist48[[#This Row],[PIGUID]],PIs[GUID],0),1))</f>
        <v>0</v>
      </c>
      <c r="J15" s="61" t="str">
        <f>IF(Checklist48[[#This Row],[SGUID]]="",IF(Checklist48[[#This Row],[SSGUID]]="",IF(Checklist48[[#This Row],[PIGUID]]="","",INDEX(PIs[[Column1]:[SS]],MATCH(Checklist48[[#This Row],[PIGUID]],PIs[GUID],0),2)),INDEX(PIs[[Column1]:[SS]],MATCH(Checklist48[[#This Row],[SSGUID]],PIs[SSGUID],0),18)),INDEX(PIs[[Column1]:[SS]],MATCH(Checklist48[[#This Row],[SGUID]],PIs[SGUID],0),14))</f>
        <v>FV-Smart 03.02</v>
      </c>
      <c r="K15" s="60" t="str">
        <f>IF(Checklist48[[#This Row],[SGUID]]="",IF(Checklist48[[#This Row],[SSGUID]]="",IF(Checklist48[[#This Row],[PIGUID]]="","",INDEX(PIs[[Column1]:[SS]],MATCH(Checklist48[[#This Row],[PIGUID]],PIs[GUID],0),4)),INDEX(PIs[[Column1]:[Ssbody]],MATCH(Checklist48[[#This Row],[SSGUID]],PIs[SSGUID],0),19)),INDEX(PIs[[Column1]:[SS]],MATCH(Checklist48[[#This Row],[SGUID]],PIs[SGUID],0),15))</f>
        <v>Personen die verantwoordelijk zijn voor de technische besluitvorming over productiemiddelen kunnen hun competentie aantonen.</v>
      </c>
      <c r="L15" s="62" t="str">
        <f>IF(Checklist48[[#This Row],[SGUID]]="",IF(Checklist48[[#This Row],[SSGUID]]="",INDEX(PIs[[Column1]:[SS]],MATCH(Checklist48[[#This Row],[PIGUID]],PIs[GUID],0),6),""),"")</f>
        <v>Personen die verantwoordelijk zijn voor technische besluiten met betrekking tot behandelingen (hoeveelheid en type meststof, toepassing van gewasbeschermingsmiddelen voor en na de oogst, zowel organische als anorganische, etc.) moeten hun competentie op deze terreinen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v>
      </c>
      <c r="M15" s="60" t="str">
        <f>IF(Checklist48[[#This Row],[SSGUID]]="",IF(Checklist48[[#This Row],[PIGUID]]="","",INDEX(PIs[[Column1]:[SS]],MATCH(Checklist48[[#This Row],[PIGUID]],PIs[GUID],0),8)),"")</f>
        <v>Major Must</v>
      </c>
      <c r="N15" s="68"/>
      <c r="O15" s="68"/>
      <c r="P15" s="60" t="str">
        <f>IF(Checklist48[[#This Row],[ifna]]="NA","",IF(Checklist48[[#This Row],[RelatedPQ]]=0,"",IF(Checklist48[[#This Row],[RelatedPQ]]="","",IF((INDEX(S2PQ_relational[],MATCH(Checklist48[[#This Row],[PIGUID&amp;NO]],S2PQ_relational[PIGUID &amp; "NO"],0),1))=Checklist48[[#This Row],[PIGUID]],"niet van toepassing",""))))</f>
        <v/>
      </c>
      <c r="Q15" s="60" t="str">
        <f>IF(Checklist48[[#This Row],[N.v.t.]]="niet van toepassing",INDEX(S2PQ[[Stap 2 vragen]:[Justification]],MATCH(Checklist48[[#This Row],[RelatedPQ]],S2PQ[S2PQGUID],0),3),"")</f>
        <v/>
      </c>
      <c r="R15" s="70"/>
    </row>
    <row r="16" spans="1:18" ht="146.25" x14ac:dyDescent="0.25">
      <c r="B16" s="58"/>
      <c r="C16" s="58"/>
      <c r="D16" s="73">
        <f>IF(Checklist48[[#This Row],[SGUID]]="",IF(Checklist48[[#This Row],[SSGUID]]="",0,1),1)</f>
        <v>0</v>
      </c>
      <c r="E16" s="58" t="s">
        <v>1252</v>
      </c>
      <c r="F16" s="59" t="str">
        <f>_xlfn.IFNA(Checklist48[[#This Row],[RelatedPQ]],"NA")</f>
        <v>NA</v>
      </c>
      <c r="G16" s="60" t="e">
        <f>IF(Checklist48[[#This Row],[PIGUID]]="","",INDEX(S2PQ_relational[],MATCH(Checklist48[[#This Row],[PIGUID&amp;NO]],S2PQ_relational[PIGUID &amp; "NO"],0),2))</f>
        <v>#N/A</v>
      </c>
      <c r="H16" s="59" t="str">
        <f>Checklist48[[#This Row],[PIGUID]]&amp;"NO"</f>
        <v>187O4zZardriS284M5G4NUNO</v>
      </c>
      <c r="I16" s="59" t="b">
        <f>IF(Checklist48[[#This Row],[PIGUID]]="","",INDEX(PIs[NA Exempt],MATCH(Checklist48[[#This Row],[PIGUID]],PIs[GUID],0),1))</f>
        <v>0</v>
      </c>
      <c r="J16" s="61" t="str">
        <f>IF(Checklist48[[#This Row],[SGUID]]="",IF(Checklist48[[#This Row],[SSGUID]]="",IF(Checklist48[[#This Row],[PIGUID]]="","",INDEX(PIs[[Column1]:[SS]],MATCH(Checklist48[[#This Row],[PIGUID]],PIs[GUID],0),2)),INDEX(PIs[[Column1]:[SS]],MATCH(Checklist48[[#This Row],[SSGUID]],PIs[SSGUID],0),18)),INDEX(PIs[[Column1]:[SS]],MATCH(Checklist48[[#This Row],[SGUID]],PIs[SGUID],0),14))</f>
        <v>FV-Smart 03.03</v>
      </c>
      <c r="K16" s="60" t="str">
        <f>IF(Checklist48[[#This Row],[SGUID]]="",IF(Checklist48[[#This Row],[SSGUID]]="",IF(Checklist48[[#This Row],[PIGUID]]="","",INDEX(PIs[[Column1]:[SS]],MATCH(Checklist48[[#This Row],[PIGUID]],PIs[GUID],0),4)),INDEX(PIs[[Column1]:[Ssbody]],MATCH(Checklist48[[#This Row],[SSGUID]],PIs[SSGUID],0),19)),INDEX(PIs[[Column1]:[SS]],MATCH(Checklist48[[#This Row],[SGUID]],PIs[SGUID],0),15))</f>
        <v>Training van medewerkers omvat de noodzakelijke vaardigheden en competenties en wordt ondersteund door registraties.</v>
      </c>
      <c r="L16" s="62" t="str">
        <f>IF(Checklist48[[#This Row],[SGUID]]="",IF(Checklist48[[#This Row],[SSGUID]]="",INDEX(PIs[[Column1]:[SS]],MATCH(Checklist48[[#This Row],[PIGUID]],PIs[GUID],0),6),""),"")</f>
        <v>Medewerkers moeten hun competentie in de toegewezen taken kunnen aantonen.
Taken die specifieke training vereisen omvatten het verwerken en/of toedienen van landbouwchemicaliën, desinfectiemiddelen, gewasbeschermingsmiddelen, biociden en/of andere gevaarlijke stoffen en het bedienen van apparatuur.
Bewijs van training omvat registraties van presentie, certificaten of andere relevante kwalificaties.
Onderaannemers moeten ofwel worden getraind door de producent ofwel hun competentie kunnen aantonen aan de hand van eerdere training of certificering.</v>
      </c>
      <c r="M16" s="60" t="str">
        <f>IF(Checklist48[[#This Row],[SSGUID]]="",IF(Checklist48[[#This Row],[PIGUID]]="","",INDEX(PIs[[Column1]:[SS]],MATCH(Checklist48[[#This Row],[PIGUID]],PIs[GUID],0),8)),"")</f>
        <v>Major Must</v>
      </c>
      <c r="N16" s="68"/>
      <c r="O16" s="68"/>
      <c r="P16" s="60" t="str">
        <f>IF(Checklist48[[#This Row],[ifna]]="NA","",IF(Checklist48[[#This Row],[RelatedPQ]]=0,"",IF(Checklist48[[#This Row],[RelatedPQ]]="","",IF((INDEX(S2PQ_relational[],MATCH(Checklist48[[#This Row],[PIGUID&amp;NO]],S2PQ_relational[PIGUID &amp; "NO"],0),1))=Checklist48[[#This Row],[PIGUID]],"niet van toepassing",""))))</f>
        <v/>
      </c>
      <c r="Q16" s="60" t="str">
        <f>IF(Checklist48[[#This Row],[N.v.t.]]="niet van toepassing",INDEX(S2PQ[[Stap 2 vragen]:[Justification]],MATCH(Checklist48[[#This Row],[RelatedPQ]],S2PQ[S2PQGUID],0),3),"")</f>
        <v/>
      </c>
      <c r="R16" s="70"/>
    </row>
    <row r="17" spans="2:18" ht="146.25" x14ac:dyDescent="0.25">
      <c r="B17" s="58"/>
      <c r="C17" s="58"/>
      <c r="D17" s="73">
        <f>IF(Checklist48[[#This Row],[SGUID]]="",IF(Checklist48[[#This Row],[SSGUID]]="",0,1),1)</f>
        <v>0</v>
      </c>
      <c r="E17" s="58" t="s">
        <v>1268</v>
      </c>
      <c r="F17" s="59" t="str">
        <f>_xlfn.IFNA(Checklist48[[#This Row],[RelatedPQ]],"NA")</f>
        <v>NA</v>
      </c>
      <c r="G17" s="60" t="e">
        <f>IF(Checklist48[[#This Row],[PIGUID]]="","",INDEX(S2PQ_relational[],MATCH(Checklist48[[#This Row],[PIGUID&amp;NO]],S2PQ_relational[PIGUID &amp; "NO"],0),2))</f>
        <v>#N/A</v>
      </c>
      <c r="H17" s="59" t="str">
        <f>Checklist48[[#This Row],[PIGUID]]&amp;"NO"</f>
        <v>5KuVrzzS9NSaxeObN8kdIWNO</v>
      </c>
      <c r="I17" s="59" t="b">
        <f>IF(Checklist48[[#This Row],[PIGUID]]="","",INDEX(PIs[NA Exempt],MATCH(Checklist48[[#This Row],[PIGUID]],PIs[GUID],0),1))</f>
        <v>0</v>
      </c>
      <c r="J17" s="61" t="str">
        <f>IF(Checklist48[[#This Row],[SGUID]]="",IF(Checklist48[[#This Row],[SSGUID]]="",IF(Checklist48[[#This Row],[PIGUID]]="","",INDEX(PIs[[Column1]:[SS]],MATCH(Checklist48[[#This Row],[PIGUID]],PIs[GUID],0),2)),INDEX(PIs[[Column1]:[SS]],MATCH(Checklist48[[#This Row],[SSGUID]],PIs[SSGUID],0),18)),INDEX(PIs[[Column1]:[SS]],MATCH(Checklist48[[#This Row],[SGUID]],PIs[SGUID],0),14))</f>
        <v>FV-Smart 03.04</v>
      </c>
      <c r="K1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alle trainingsactiviteiten.</v>
      </c>
      <c r="L17" s="62" t="str">
        <f>IF(Checklist48[[#This Row],[SGUID]]="",IF(Checklist48[[#This Row],[SSGUID]]="",INDEX(PIs[[Column1]:[SS]],MATCH(Checklist48[[#This Row],[PIGUID]],PIs[GUID],0),6),""),"")</f>
        <v>Introductie- of opfriscursussen moeten worden geregistreerd.
Trainingsregistraties die van belang zijn voor de implementatie van de standaard en goede agrarische praktijken moeten omvatten:
\- datum van training en duur;
\- behandeld(e) onderwerp(en);
\- namen van trainer(s) of aanbieder(s) van trainingen;
\- namen van cursist(en) (bijv. aanwezigheidslijsten(en));
\- bewijs van aanwezigheid (bijv. handtekening cursist).</v>
      </c>
      <c r="M17" s="60" t="str">
        <f>IF(Checklist48[[#This Row],[SSGUID]]="",IF(Checklist48[[#This Row],[PIGUID]]="","",INDEX(PIs[[Column1]:[SS]],MATCH(Checklist48[[#This Row],[PIGUID]],PIs[GUID],0),8)),"")</f>
        <v>Major Must</v>
      </c>
      <c r="N17" s="68"/>
      <c r="O17" s="68"/>
      <c r="P17" s="60" t="str">
        <f>IF(Checklist48[[#This Row],[ifna]]="NA","",IF(Checklist48[[#This Row],[RelatedPQ]]=0,"",IF(Checklist48[[#This Row],[RelatedPQ]]="","",IF((INDEX(S2PQ_relational[],MATCH(Checklist48[[#This Row],[PIGUID&amp;NO]],S2PQ_relational[PIGUID &amp; "NO"],0),1))=Checklist48[[#This Row],[PIGUID]],"niet van toepassing",""))))</f>
        <v/>
      </c>
      <c r="Q17" s="60" t="str">
        <f>IF(Checklist48[[#This Row],[N.v.t.]]="niet van toepassing",INDEX(S2PQ[[Stap 2 vragen]:[Justification]],MATCH(Checklist48[[#This Row],[RelatedPQ]],S2PQ[S2PQGUID],0),3),"")</f>
        <v/>
      </c>
      <c r="R17" s="70"/>
    </row>
    <row r="18" spans="2:18" ht="56.25" x14ac:dyDescent="0.25">
      <c r="B18" s="58" t="s">
        <v>304</v>
      </c>
      <c r="C18" s="58"/>
      <c r="D18" s="73">
        <f>IF(Checklist48[[#This Row],[SGUID]]="",IF(Checklist48[[#This Row],[SSGUID]]="",0,1),1)</f>
        <v>1</v>
      </c>
      <c r="E18" s="58"/>
      <c r="F18" s="59" t="str">
        <f>_xlfn.IFNA(Checklist48[[#This Row],[RelatedPQ]],"NA")</f>
        <v/>
      </c>
      <c r="G18" s="60" t="str">
        <f>IF(Checklist48[[#This Row],[PIGUID]]="","",INDEX(S2PQ_relational[],MATCH(Checklist48[[#This Row],[PIGUID&amp;NO]],S2PQ_relational[PIGUID &amp; "NO"],0),2))</f>
        <v/>
      </c>
      <c r="H18" s="59" t="str">
        <f>Checklist48[[#This Row],[PIGUID]]&amp;"NO"</f>
        <v>NO</v>
      </c>
      <c r="I18" s="59" t="str">
        <f>IF(Checklist48[[#This Row],[PIGUID]]="","",INDEX(PIs[NA Exempt],MATCH(Checklist48[[#This Row],[PIGUID]],PIs[GUID],0),1))</f>
        <v/>
      </c>
      <c r="J18" s="61" t="str">
        <f>IF(Checklist48[[#This Row],[SGUID]]="",IF(Checklist48[[#This Row],[SSGUID]]="",IF(Checklist48[[#This Row],[PIGUID]]="","",INDEX(PIs[[Column1]:[SS]],MATCH(Checklist48[[#This Row],[PIGUID]],PIs[GUID],0),2)),INDEX(PIs[[Column1]:[SS]],MATCH(Checklist48[[#This Row],[SSGUID]],PIs[SSGUID],0),18)),INDEX(PIs[[Column1]:[SS]],MATCH(Checklist48[[#This Row],[SGUID]],PIs[SGUID],0),14))</f>
        <v>FV 04 UITBESTEDE ACTIVITEITEN (ONDERAANNEMERS)</v>
      </c>
      <c r="K1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 s="62" t="str">
        <f>IF(Checklist48[[#This Row],[SGUID]]="",IF(Checklist48[[#This Row],[SSGUID]]="",INDEX(PIs[[Column1]:[SS]],MATCH(Checklist48[[#This Row],[PIGUID]],PIs[GUID],0),6),""),"")</f>
        <v/>
      </c>
      <c r="M18" s="60" t="str">
        <f>IF(Checklist48[[#This Row],[SSGUID]]="",IF(Checklist48[[#This Row],[PIGUID]]="","",INDEX(PIs[[Column1]:[SS]],MATCH(Checklist48[[#This Row],[PIGUID]],PIs[GUID],0),8)),"")</f>
        <v/>
      </c>
      <c r="N18" s="68"/>
      <c r="O18" s="68"/>
      <c r="P18" s="60" t="str">
        <f>IF(Checklist48[[#This Row],[ifna]]="NA","",IF(Checklist48[[#This Row],[RelatedPQ]]=0,"",IF(Checklist48[[#This Row],[RelatedPQ]]="","",IF((INDEX(S2PQ_relational[],MATCH(Checklist48[[#This Row],[PIGUID&amp;NO]],S2PQ_relational[PIGUID &amp; "NO"],0),1))=Checklist48[[#This Row],[PIGUID]],"niet van toepassing",""))))</f>
        <v/>
      </c>
      <c r="Q18" s="60" t="str">
        <f>IF(Checklist48[[#This Row],[N.v.t.]]="niet van toepassing",INDEX(S2PQ[[Stap 2 vragen]:[Justification]],MATCH(Checklist48[[#This Row],[RelatedPQ]],S2PQ[S2PQGUID],0),3),"")</f>
        <v/>
      </c>
      <c r="R18" s="70"/>
    </row>
    <row r="19" spans="2:18" ht="33.75" hidden="1" x14ac:dyDescent="0.25">
      <c r="B19" s="58"/>
      <c r="C19" s="58" t="s">
        <v>119</v>
      </c>
      <c r="D19" s="73">
        <f>IF(Checklist48[[#This Row],[SGUID]]="",IF(Checklist48[[#This Row],[SSGUID]]="",0,1),1)</f>
        <v>1</v>
      </c>
      <c r="E19" s="58"/>
      <c r="F19" s="59" t="str">
        <f>_xlfn.IFNA(Checklist48[[#This Row],[RelatedPQ]],"NA")</f>
        <v/>
      </c>
      <c r="G19" s="60" t="str">
        <f>IF(Checklist48[[#This Row],[PIGUID]]="","",INDEX(S2PQ_relational[],MATCH(Checklist48[[#This Row],[PIGUID&amp;NO]],S2PQ_relational[PIGUID &amp; "NO"],0),2))</f>
        <v/>
      </c>
      <c r="H19" s="59" t="str">
        <f>Checklist48[[#This Row],[PIGUID]]&amp;"NO"</f>
        <v>NO</v>
      </c>
      <c r="I19" s="59" t="str">
        <f>IF(Checklist48[[#This Row],[PIGUID]]="","",INDEX(PIs[NA Exempt],MATCH(Checklist48[[#This Row],[PIGUID]],PIs[GUID],0),1))</f>
        <v/>
      </c>
      <c r="J19" s="61" t="str">
        <f>IF(Checklist48[[#This Row],[SGUID]]="",IF(Checklist48[[#This Row],[SSGUID]]="",IF(Checklist48[[#This Row],[PIGUID]]="","",INDEX(PIs[[Column1]:[SS]],MATCH(Checklist48[[#This Row],[PIGUID]],PIs[GUID],0),2)),INDEX(PIs[[Column1]:[SS]],MATCH(Checklist48[[#This Row],[SSGUID]],PIs[SSGUID],0),18)),INDEX(PIs[[Column1]:[SS]],MATCH(Checklist48[[#This Row],[SGUID]],PIs[SGUID],0),14))</f>
        <v>-</v>
      </c>
      <c r="K1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 s="62" t="str">
        <f>IF(Checklist48[[#This Row],[SGUID]]="",IF(Checklist48[[#This Row],[SSGUID]]="",INDEX(PIs[[Column1]:[SS]],MATCH(Checklist48[[#This Row],[PIGUID]],PIs[GUID],0),6),""),"")</f>
        <v/>
      </c>
      <c r="M19" s="60" t="str">
        <f>IF(Checklist48[[#This Row],[SSGUID]]="",IF(Checklist48[[#This Row],[PIGUID]]="","",INDEX(PIs[[Column1]:[SS]],MATCH(Checklist48[[#This Row],[PIGUID]],PIs[GUID],0),8)),"")</f>
        <v/>
      </c>
      <c r="N19" s="68"/>
      <c r="O19" s="68"/>
      <c r="P19" s="60" t="str">
        <f>IF(Checklist48[[#This Row],[ifna]]="NA","",IF(Checklist48[[#This Row],[RelatedPQ]]=0,"",IF(Checklist48[[#This Row],[RelatedPQ]]="","",IF((INDEX(S2PQ_relational[],MATCH(Checklist48[[#This Row],[PIGUID&amp;NO]],S2PQ_relational[PIGUID &amp; "NO"],0),1))=Checklist48[[#This Row],[PIGUID]],"niet van toepassing",""))))</f>
        <v/>
      </c>
      <c r="Q19" s="60" t="str">
        <f>IF(Checklist48[[#This Row],[N.v.t.]]="niet van toepassing",INDEX(S2PQ[[Stap 2 vragen]:[Justification]],MATCH(Checklist48[[#This Row],[RelatedPQ]],S2PQ[S2PQGUID],0),3),"")</f>
        <v/>
      </c>
      <c r="R19" s="70"/>
    </row>
    <row r="20" spans="2:18" ht="371.25" x14ac:dyDescent="0.25">
      <c r="B20" s="58"/>
      <c r="C20" s="58"/>
      <c r="D20" s="73">
        <f>IF(Checklist48[[#This Row],[SGUID]]="",IF(Checklist48[[#This Row],[SSGUID]]="",0,1),1)</f>
        <v>0</v>
      </c>
      <c r="E20" s="58" t="s">
        <v>298</v>
      </c>
      <c r="F20" s="59" t="str">
        <f>_xlfn.IFNA(Checklist48[[#This Row],[RelatedPQ]],"NA")</f>
        <v>NA</v>
      </c>
      <c r="G20" s="60" t="e">
        <f>IF(Checklist48[[#This Row],[PIGUID]]="","",INDEX(S2PQ_relational[],MATCH(Checklist48[[#This Row],[PIGUID&amp;NO]],S2PQ_relational[PIGUID &amp; "NO"],0),2))</f>
        <v>#N/A</v>
      </c>
      <c r="H20" s="59" t="str">
        <f>Checklist48[[#This Row],[PIGUID]]&amp;"NO"</f>
        <v>1Ftn4S2mDuxmozq9SeKe7HNO</v>
      </c>
      <c r="I20" s="59" t="b">
        <f>IF(Checklist48[[#This Row],[PIGUID]]="","",INDEX(PIs[NA Exempt],MATCH(Checklist48[[#This Row],[PIGUID]],PIs[GUID],0),1))</f>
        <v>0</v>
      </c>
      <c r="J20" s="61" t="str">
        <f>IF(Checklist48[[#This Row],[SGUID]]="",IF(Checklist48[[#This Row],[SSGUID]]="",IF(Checklist48[[#This Row],[PIGUID]]="","",INDEX(PIs[[Column1]:[SS]],MATCH(Checklist48[[#This Row],[PIGUID]],PIs[GUID],0),2)),INDEX(PIs[[Column1]:[SS]],MATCH(Checklist48[[#This Row],[SSGUID]],PIs[SSGUID],0),18)),INDEX(PIs[[Column1]:[SS]],MATCH(Checklist48[[#This Row],[SGUID]],PIs[SGUID],0),14))</f>
        <v>FV-Smart 04.01</v>
      </c>
      <c r="K20"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waarborgt dat uitbestede activiteiten voldoen aan de principes en criteria van de standaard, die relevant zijn voor de geleverde diensten.</v>
      </c>
      <c r="L20" s="62" t="str">
        <f>IF(Checklist48[[#This Row],[SGUID]]="",IF(Checklist48[[#This Row],[SSGUID]]="",INDEX(PIs[[Column1]:[SS]],MATCH(Checklist48[[#This Row],[PIGUID]],PIs[GUID],0),6),""),"")</f>
        <v>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v>
      </c>
      <c r="M20" s="60" t="str">
        <f>IF(Checklist48[[#This Row],[SSGUID]]="",IF(Checklist48[[#This Row],[PIGUID]]="","",INDEX(PIs[[Column1]:[SS]],MATCH(Checklist48[[#This Row],[PIGUID]],PIs[GUID],0),8)),"")</f>
        <v>Major Must</v>
      </c>
      <c r="N20" s="68"/>
      <c r="O20" s="68"/>
      <c r="P20" s="60" t="str">
        <f>IF(Checklist48[[#This Row],[ifna]]="NA","",IF(Checklist48[[#This Row],[RelatedPQ]]=0,"",IF(Checklist48[[#This Row],[RelatedPQ]]="","",IF((INDEX(S2PQ_relational[],MATCH(Checklist48[[#This Row],[PIGUID&amp;NO]],S2PQ_relational[PIGUID &amp; "NO"],0),1))=Checklist48[[#This Row],[PIGUID]],"niet van toepassing",""))))</f>
        <v/>
      </c>
      <c r="Q20" s="60" t="str">
        <f>IF(Checklist48[[#This Row],[N.v.t.]]="niet van toepassing",INDEX(S2PQ[[Stap 2 vragen]:[Justification]],MATCH(Checklist48[[#This Row],[RelatedPQ]],S2PQ[S2PQGUID],0),3),"")</f>
        <v/>
      </c>
      <c r="R20" s="70"/>
    </row>
    <row r="21" spans="2:18" ht="78.75" x14ac:dyDescent="0.25">
      <c r="B21" s="58" t="s">
        <v>1116</v>
      </c>
      <c r="C21" s="58"/>
      <c r="D21" s="73">
        <f>IF(Checklist48[[#This Row],[SGUID]]="",IF(Checklist48[[#This Row],[SSGUID]]="",0,1),1)</f>
        <v>1</v>
      </c>
      <c r="E21" s="58"/>
      <c r="F21" s="59" t="str">
        <f>_xlfn.IFNA(Checklist48[[#This Row],[RelatedPQ]],"NA")</f>
        <v/>
      </c>
      <c r="G21" s="60" t="str">
        <f>IF(Checklist48[[#This Row],[PIGUID]]="","",INDEX(S2PQ_relational[],MATCH(Checklist48[[#This Row],[PIGUID&amp;NO]],S2PQ_relational[PIGUID &amp; "NO"],0),2))</f>
        <v/>
      </c>
      <c r="H21" s="59" t="str">
        <f>Checklist48[[#This Row],[PIGUID]]&amp;"NO"</f>
        <v>NO</v>
      </c>
      <c r="I21" s="59" t="str">
        <f>IF(Checklist48[[#This Row],[PIGUID]]="","",INDEX(PIs[NA Exempt],MATCH(Checklist48[[#This Row],[PIGUID]],PIs[GUID],0),1))</f>
        <v/>
      </c>
      <c r="J21" s="61" t="str">
        <f>IF(Checklist48[[#This Row],[SGUID]]="",IF(Checklist48[[#This Row],[SSGUID]]="",IF(Checklist48[[#This Row],[PIGUID]]="","",INDEX(PIs[[Column1]:[SS]],MATCH(Checklist48[[#This Row],[PIGUID]],PIs[GUID],0),2)),INDEX(PIs[[Column1]:[SS]],MATCH(Checklist48[[#This Row],[SSGUID]],PIs[SSGUID],0),18)),INDEX(PIs[[Column1]:[SS]],MATCH(Checklist48[[#This Row],[SGUID]],PIs[SGUID],0),14))</f>
        <v>FV 05 SPECIFICATIES, LEVERANCIERS EN VOORRAADBEHEER</v>
      </c>
      <c r="K2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 s="62" t="str">
        <f>IF(Checklist48[[#This Row],[SGUID]]="",IF(Checklist48[[#This Row],[SSGUID]]="",INDEX(PIs[[Column1]:[SS]],MATCH(Checklist48[[#This Row],[PIGUID]],PIs[GUID],0),6),""),"")</f>
        <v/>
      </c>
      <c r="M21" s="60" t="str">
        <f>IF(Checklist48[[#This Row],[SSGUID]]="",IF(Checklist48[[#This Row],[PIGUID]]="","",INDEX(PIs[[Column1]:[SS]],MATCH(Checklist48[[#This Row],[PIGUID]],PIs[GUID],0),8)),"")</f>
        <v/>
      </c>
      <c r="N21" s="68"/>
      <c r="O21" s="68"/>
      <c r="P21" s="60" t="str">
        <f>IF(Checklist48[[#This Row],[ifna]]="NA","",IF(Checklist48[[#This Row],[RelatedPQ]]=0,"",IF(Checklist48[[#This Row],[RelatedPQ]]="","",IF((INDEX(S2PQ_relational[],MATCH(Checklist48[[#This Row],[PIGUID&amp;NO]],S2PQ_relational[PIGUID &amp; "NO"],0),1))=Checklist48[[#This Row],[PIGUID]],"niet van toepassing",""))))</f>
        <v/>
      </c>
      <c r="Q21" s="60" t="str">
        <f>IF(Checklist48[[#This Row],[N.v.t.]]="niet van toepassing",INDEX(S2PQ[[Stap 2 vragen]:[Justification]],MATCH(Checklist48[[#This Row],[RelatedPQ]],S2PQ[S2PQGUID],0),3),"")</f>
        <v/>
      </c>
      <c r="R21" s="70"/>
    </row>
    <row r="22" spans="2:18" ht="33.75" hidden="1" x14ac:dyDescent="0.25">
      <c r="B22" s="58"/>
      <c r="C22" s="58" t="s">
        <v>119</v>
      </c>
      <c r="D22" s="73">
        <f>IF(Checklist48[[#This Row],[SGUID]]="",IF(Checklist48[[#This Row],[SSGUID]]="",0,1),1)</f>
        <v>1</v>
      </c>
      <c r="E22" s="58"/>
      <c r="F22" s="59" t="str">
        <f>_xlfn.IFNA(Checklist48[[#This Row],[RelatedPQ]],"NA")</f>
        <v/>
      </c>
      <c r="G22" s="60" t="str">
        <f>IF(Checklist48[[#This Row],[PIGUID]]="","",INDEX(S2PQ_relational[],MATCH(Checklist48[[#This Row],[PIGUID&amp;NO]],S2PQ_relational[PIGUID &amp; "NO"],0),2))</f>
        <v/>
      </c>
      <c r="H22" s="59" t="str">
        <f>Checklist48[[#This Row],[PIGUID]]&amp;"NO"</f>
        <v>NO</v>
      </c>
      <c r="I22" s="59" t="str">
        <f>IF(Checklist48[[#This Row],[PIGUID]]="","",INDEX(PIs[NA Exempt],MATCH(Checklist48[[#This Row],[PIGUID]],PIs[GUID],0),1))</f>
        <v/>
      </c>
      <c r="J22" s="61" t="str">
        <f>IF(Checklist48[[#This Row],[SGUID]]="",IF(Checklist48[[#This Row],[SSGUID]]="",IF(Checklist48[[#This Row],[PIGUID]]="","",INDEX(PIs[[Column1]:[SS]],MATCH(Checklist48[[#This Row],[PIGUID]],PIs[GUID],0),2)),INDEX(PIs[[Column1]:[SS]],MATCH(Checklist48[[#This Row],[SSGUID]],PIs[SSGUID],0),18)),INDEX(PIs[[Column1]:[SS]],MATCH(Checklist48[[#This Row],[SGUID]],PIs[SGUID],0),14))</f>
        <v>-</v>
      </c>
      <c r="K2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 s="62" t="str">
        <f>IF(Checklist48[[#This Row],[SGUID]]="",IF(Checklist48[[#This Row],[SSGUID]]="",INDEX(PIs[[Column1]:[SS]],MATCH(Checklist48[[#This Row],[PIGUID]],PIs[GUID],0),6),""),"")</f>
        <v/>
      </c>
      <c r="M22" s="60" t="str">
        <f>IF(Checklist48[[#This Row],[SSGUID]]="",IF(Checklist48[[#This Row],[PIGUID]]="","",INDEX(PIs[[Column1]:[SS]],MATCH(Checklist48[[#This Row],[PIGUID]],PIs[GUID],0),8)),"")</f>
        <v/>
      </c>
      <c r="N22" s="68"/>
      <c r="O22" s="68"/>
      <c r="P22" s="60" t="str">
        <f>IF(Checklist48[[#This Row],[ifna]]="NA","",IF(Checklist48[[#This Row],[RelatedPQ]]=0,"",IF(Checklist48[[#This Row],[RelatedPQ]]="","",IF((INDEX(S2PQ_relational[],MATCH(Checklist48[[#This Row],[PIGUID&amp;NO]],S2PQ_relational[PIGUID &amp; "NO"],0),1))=Checklist48[[#This Row],[PIGUID]],"niet van toepassing",""))))</f>
        <v/>
      </c>
      <c r="Q22" s="60" t="str">
        <f>IF(Checklist48[[#This Row],[N.v.t.]]="niet van toepassing",INDEX(S2PQ[[Stap 2 vragen]:[Justification]],MATCH(Checklist48[[#This Row],[RelatedPQ]],S2PQ[S2PQGUID],0),3),"")</f>
        <v/>
      </c>
      <c r="R22" s="70"/>
    </row>
    <row r="23" spans="2:18" ht="225" x14ac:dyDescent="0.25">
      <c r="B23" s="58"/>
      <c r="C23" s="58"/>
      <c r="D23" s="73">
        <f>IF(Checklist48[[#This Row],[SGUID]]="",IF(Checklist48[[#This Row],[SSGUID]]="",0,1),1)</f>
        <v>0</v>
      </c>
      <c r="E23" s="58" t="s">
        <v>1307</v>
      </c>
      <c r="F23" s="59" t="str">
        <f>_xlfn.IFNA(Checklist48[[#This Row],[RelatedPQ]],"NA")</f>
        <v>NA</v>
      </c>
      <c r="G23" s="60" t="e">
        <f>IF(Checklist48[[#This Row],[PIGUID]]="","",INDEX(S2PQ_relational[],MATCH(Checklist48[[#This Row],[PIGUID&amp;NO]],S2PQ_relational[PIGUID &amp; "NO"],0),2))</f>
        <v>#N/A</v>
      </c>
      <c r="H23" s="59" t="str">
        <f>Checklist48[[#This Row],[PIGUID]]&amp;"NO"</f>
        <v>32d27JK4ndCtdPt17Jn3TNO</v>
      </c>
      <c r="I23" s="59" t="b">
        <f>IF(Checklist48[[#This Row],[PIGUID]]="","",INDEX(PIs[NA Exempt],MATCH(Checklist48[[#This Row],[PIGUID]],PIs[GUID],0),1))</f>
        <v>0</v>
      </c>
      <c r="J23" s="61" t="str">
        <f>IF(Checklist48[[#This Row],[SGUID]]="",IF(Checklist48[[#This Row],[SSGUID]]="",IF(Checklist48[[#This Row],[PIGUID]]="","",INDEX(PIs[[Column1]:[SS]],MATCH(Checklist48[[#This Row],[PIGUID]],PIs[GUID],0),2)),INDEX(PIs[[Column1]:[SS]],MATCH(Checklist48[[#This Row],[SSGUID]],PIs[SSGUID],0),18)),INDEX(PIs[[Column1]:[SS]],MATCH(Checklist48[[#This Row],[SGUID]],PIs[SGUID],0),14))</f>
        <v>FV-Smart 05.01</v>
      </c>
      <c r="K23" s="60" t="str">
        <f>IF(Checklist48[[#This Row],[SGUID]]="",IF(Checklist48[[#This Row],[SSGUID]]="",IF(Checklist48[[#This Row],[PIGUID]]="","",INDEX(PIs[[Column1]:[SS]],MATCH(Checklist48[[#This Row],[PIGUID]],PIs[GUID],0),4)),INDEX(PIs[[Column1]:[Ssbody]],MATCH(Checklist48[[#This Row],[SSGUID]],PIs[SSGUID],0),19)),INDEX(PIs[[Column1]:[SS]],MATCH(Checklist48[[#This Row],[SGUID]],PIs[SGUID],0),15))</f>
        <v>Specificaties voor materialen en diensten die relevant zijn voor de voedselveiligheid zijn beschikbaar.</v>
      </c>
      <c r="L23" s="62" t="str">
        <f>IF(Checklist48[[#This Row],[SGUID]]="",IF(Checklist48[[#This Row],[SSGUID]]="",INDEX(PIs[[Column1]:[SS]],MATCH(Checklist48[[#This Row],[PIGUID]],PIs[GUID],0),6),""),"")</f>
        <v>Specificaties die de implementatie van de standaard en de naleving door de klant ondersteunen, moeten beschikbaar zijn.
Specificaties moeten jaarlijks worden gecontroleerd of wanneer zich wijzigingen voordoen, indien deze datum eerder valt.
Deze wijzigingen mogen het volgende, voor zover relevant, omvatten:
\- leveranciersspecificaties voor verpakkingen (indien van toepassing);
\- toegestane en aanvaardbare licenties of kwalificaties voor dienstverleners (aannemers voor ongediertebestrijding, laboratoriumdiensten, etc.);
\- beschrijvingen van de eisen van de klant;
\- vastgelegde specificaties voor grondstoffen.
Beschrijvingen van de manier waarop vervangende leveranciers geëvalueerd gaan worden in geval van nood of verstoringen van de supply chain, moeten ook beschikbaar zijn.</v>
      </c>
      <c r="M23" s="60" t="str">
        <f>IF(Checklist48[[#This Row],[SSGUID]]="",IF(Checklist48[[#This Row],[PIGUID]]="","",INDEX(PIs[[Column1]:[SS]],MATCH(Checklist48[[#This Row],[PIGUID]],PIs[GUID],0),8)),"")</f>
        <v>Minor Must</v>
      </c>
      <c r="N23" s="68"/>
      <c r="O23" s="68"/>
      <c r="P23" s="60" t="str">
        <f>IF(Checklist48[[#This Row],[ifna]]="NA","",IF(Checklist48[[#This Row],[RelatedPQ]]=0,"",IF(Checklist48[[#This Row],[RelatedPQ]]="","",IF((INDEX(S2PQ_relational[],MATCH(Checklist48[[#This Row],[PIGUID&amp;NO]],S2PQ_relational[PIGUID &amp; "NO"],0),1))=Checklist48[[#This Row],[PIGUID]],"niet van toepassing",""))))</f>
        <v/>
      </c>
      <c r="Q23" s="60" t="str">
        <f>IF(Checklist48[[#This Row],[N.v.t.]]="niet van toepassing",INDEX(S2PQ[[Stap 2 vragen]:[Justification]],MATCH(Checklist48[[#This Row],[RelatedPQ]],S2PQ[S2PQGUID],0),3),"")</f>
        <v/>
      </c>
      <c r="R23" s="70"/>
    </row>
    <row r="24" spans="2:18" ht="247.5" x14ac:dyDescent="0.25">
      <c r="B24" s="58"/>
      <c r="C24" s="58"/>
      <c r="D24" s="73">
        <f>IF(Checklist48[[#This Row],[SGUID]]="",IF(Checklist48[[#This Row],[SSGUID]]="",0,1),1)</f>
        <v>0</v>
      </c>
      <c r="E24" s="58" t="s">
        <v>1305</v>
      </c>
      <c r="F24" s="59" t="str">
        <f>_xlfn.IFNA(Checklist48[[#This Row],[RelatedPQ]],"NA")</f>
        <v>NA</v>
      </c>
      <c r="G24" s="60" t="e">
        <f>IF(Checklist48[[#This Row],[PIGUID]]="","",INDEX(S2PQ_relational[],MATCH(Checklist48[[#This Row],[PIGUID&amp;NO]],S2PQ_relational[PIGUID &amp; "NO"],0),2))</f>
        <v>#N/A</v>
      </c>
      <c r="H24" s="59" t="str">
        <f>Checklist48[[#This Row],[PIGUID]]&amp;"NO"</f>
        <v>3ThIEHcgptXUZC1eU6PIiANO</v>
      </c>
      <c r="I24" s="59" t="b">
        <f>IF(Checklist48[[#This Row],[PIGUID]]="","",INDEX(PIs[NA Exempt],MATCH(Checklist48[[#This Row],[PIGUID]],PIs[GUID],0),1))</f>
        <v>0</v>
      </c>
      <c r="J24" s="61" t="str">
        <f>IF(Checklist48[[#This Row],[SGUID]]="",IF(Checklist48[[#This Row],[SSGUID]]="",IF(Checklist48[[#This Row],[PIGUID]]="","",INDEX(PIs[[Column1]:[SS]],MATCH(Checklist48[[#This Row],[PIGUID]],PIs[GUID],0),2)),INDEX(PIs[[Column1]:[SS]],MATCH(Checklist48[[#This Row],[SSGUID]],PIs[SSGUID],0),18)),INDEX(PIs[[Column1]:[SS]],MATCH(Checklist48[[#This Row],[SGUID]],PIs[SGUID],0),14))</f>
        <v>FV-Smart 05.02</v>
      </c>
      <c r="K2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inventaris aanwezig om de voorraden op locatie te beheren.</v>
      </c>
      <c r="L24" s="62" t="str">
        <f>IF(Checklist48[[#This Row],[SGUID]]="",IF(Checklist48[[#This Row],[SSGUID]]="",INDEX(PIs[[Column1]:[SS]],MATCH(Checklist48[[#This Row],[PIGUID]],PIs[GUID],0),6),""),"")</f>
        <v>Een voorraad moet ervoor zorgen dat materialen en producten geen risico vormen voor de voedselveiligheid en dat materialen en producten met beperkte levensduur in de juiste volgorde worden gebruikt. De inventarissen moeten aangekochte materialen (gewasbeschermingsmiddelen, meststoffen op basis van ammonium, etc.) in aanmerking nemen en zowel op activiteiten voor als na de oogst toepassen (bijv. chloortabletten). Artikelen die bij de voorraad behoren, kunnen reinigingsmiddelen, meststoffen en gewasbeschermingsmiddelen zijn.
Maandelijkse updates zijn niet vereist, maar een berekening van de inventaris moet binnen een maand na elk gebruik of elke aankoop plaatsvinden. In maanden waar geen verandering in voorraad plaatsvindt, hoeft de inventaris niet te worden bijgewerkt. Indien producten door een centrale functie worden gedistribueerd, kunnen de registraties worden opgenomen in het kwaliteitsbeheersysteem (QMS).</v>
      </c>
      <c r="M24" s="60" t="str">
        <f>IF(Checklist48[[#This Row],[SSGUID]]="",IF(Checklist48[[#This Row],[PIGUID]]="","",INDEX(PIs[[Column1]:[SS]],MATCH(Checklist48[[#This Row],[PIGUID]],PIs[GUID],0),8)),"")</f>
        <v>Minor Must</v>
      </c>
      <c r="N24" s="68"/>
      <c r="O24" s="68"/>
      <c r="P24" s="60" t="str">
        <f>IF(Checklist48[[#This Row],[ifna]]="NA","",IF(Checklist48[[#This Row],[RelatedPQ]]=0,"",IF(Checklist48[[#This Row],[RelatedPQ]]="","",IF((INDEX(S2PQ_relational[],MATCH(Checklist48[[#This Row],[PIGUID&amp;NO]],S2PQ_relational[PIGUID &amp; "NO"],0),1))=Checklist48[[#This Row],[PIGUID]],"niet van toepassing",""))))</f>
        <v/>
      </c>
      <c r="Q24" s="60" t="str">
        <f>IF(Checklist48[[#This Row],[N.v.t.]]="niet van toepassing",INDEX(S2PQ[[Stap 2 vragen]:[Justification]],MATCH(Checklist48[[#This Row],[RelatedPQ]],S2PQ[S2PQGUID],0),3),"")</f>
        <v/>
      </c>
      <c r="R24" s="70"/>
    </row>
    <row r="25" spans="2:18" ht="33.75" x14ac:dyDescent="0.25">
      <c r="B25" s="58" t="s">
        <v>351</v>
      </c>
      <c r="C25" s="58"/>
      <c r="D25" s="73">
        <f>IF(Checklist48[[#This Row],[SGUID]]="",IF(Checklist48[[#This Row],[SSGUID]]="",0,1),1)</f>
        <v>1</v>
      </c>
      <c r="E25" s="58"/>
      <c r="F25" s="59" t="str">
        <f>_xlfn.IFNA(Checklist48[[#This Row],[RelatedPQ]],"NA")</f>
        <v/>
      </c>
      <c r="G25" s="60" t="str">
        <f>IF(Checklist48[[#This Row],[PIGUID]]="","",INDEX(S2PQ_relational[],MATCH(Checklist48[[#This Row],[PIGUID&amp;NO]],S2PQ_relational[PIGUID &amp; "NO"],0),2))</f>
        <v/>
      </c>
      <c r="H25" s="59" t="str">
        <f>Checklist48[[#This Row],[PIGUID]]&amp;"NO"</f>
        <v>NO</v>
      </c>
      <c r="I25" s="59" t="str">
        <f>IF(Checklist48[[#This Row],[PIGUID]]="","",INDEX(PIs[NA Exempt],MATCH(Checklist48[[#This Row],[PIGUID]],PIs[GUID],0),1))</f>
        <v/>
      </c>
      <c r="J25" s="61" t="str">
        <f>IF(Checklist48[[#This Row],[SGUID]]="",IF(Checklist48[[#This Row],[SSGUID]]="",IF(Checklist48[[#This Row],[PIGUID]]="","",INDEX(PIs[[Column1]:[SS]],MATCH(Checklist48[[#This Row],[PIGUID]],PIs[GUID],0),2)),INDEX(PIs[[Column1]:[SS]],MATCH(Checklist48[[#This Row],[SSGUID]],PIs[SSGUID],0),18)),INDEX(PIs[[Column1]:[SS]],MATCH(Checklist48[[#This Row],[SGUID]],PIs[SGUID],0),14))</f>
        <v>FV 06 TRACEERBAARHEID</v>
      </c>
      <c r="K25"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 s="62" t="str">
        <f>IF(Checklist48[[#This Row],[SGUID]]="",IF(Checklist48[[#This Row],[SSGUID]]="",INDEX(PIs[[Column1]:[SS]],MATCH(Checklist48[[#This Row],[PIGUID]],PIs[GUID],0),6),""),"")</f>
        <v/>
      </c>
      <c r="M25" s="60" t="str">
        <f>IF(Checklist48[[#This Row],[SSGUID]]="",IF(Checklist48[[#This Row],[PIGUID]]="","",INDEX(PIs[[Column1]:[SS]],MATCH(Checklist48[[#This Row],[PIGUID]],PIs[GUID],0),8)),"")</f>
        <v/>
      </c>
      <c r="N25" s="68"/>
      <c r="O25" s="68"/>
      <c r="P25" s="60" t="str">
        <f>IF(Checklist48[[#This Row],[ifna]]="NA","",IF(Checklist48[[#This Row],[RelatedPQ]]=0,"",IF(Checklist48[[#This Row],[RelatedPQ]]="","",IF((INDEX(S2PQ_relational[],MATCH(Checklist48[[#This Row],[PIGUID&amp;NO]],S2PQ_relational[PIGUID &amp; "NO"],0),1))=Checklist48[[#This Row],[PIGUID]],"niet van toepassing",""))))</f>
        <v/>
      </c>
      <c r="Q25" s="60" t="str">
        <f>IF(Checklist48[[#This Row],[N.v.t.]]="niet van toepassing",INDEX(S2PQ[[Stap 2 vragen]:[Justification]],MATCH(Checklist48[[#This Row],[RelatedPQ]],S2PQ[S2PQGUID],0),3),"")</f>
        <v/>
      </c>
      <c r="R25" s="70"/>
    </row>
    <row r="26" spans="2:18" ht="33.75" hidden="1" x14ac:dyDescent="0.25">
      <c r="B26" s="58"/>
      <c r="C26" s="58" t="s">
        <v>119</v>
      </c>
      <c r="D26" s="73">
        <f>IF(Checklist48[[#This Row],[SGUID]]="",IF(Checklist48[[#This Row],[SSGUID]]="",0,1),1)</f>
        <v>1</v>
      </c>
      <c r="E26" s="58"/>
      <c r="F26" s="59" t="str">
        <f>_xlfn.IFNA(Checklist48[[#This Row],[RelatedPQ]],"NA")</f>
        <v/>
      </c>
      <c r="G26" s="60" t="str">
        <f>IF(Checklist48[[#This Row],[PIGUID]]="","",INDEX(S2PQ_relational[],MATCH(Checklist48[[#This Row],[PIGUID&amp;NO]],S2PQ_relational[PIGUID &amp; "NO"],0),2))</f>
        <v/>
      </c>
      <c r="H26" s="59" t="str">
        <f>Checklist48[[#This Row],[PIGUID]]&amp;"NO"</f>
        <v>NO</v>
      </c>
      <c r="I26" s="59" t="str">
        <f>IF(Checklist48[[#This Row],[PIGUID]]="","",INDEX(PIs[NA Exempt],MATCH(Checklist48[[#This Row],[PIGUID]],PIs[GUID],0),1))</f>
        <v/>
      </c>
      <c r="J26" s="61" t="str">
        <f>IF(Checklist48[[#This Row],[SGUID]]="",IF(Checklist48[[#This Row],[SSGUID]]="",IF(Checklist48[[#This Row],[PIGUID]]="","",INDEX(PIs[[Column1]:[SS]],MATCH(Checklist48[[#This Row],[PIGUID]],PIs[GUID],0),2)),INDEX(PIs[[Column1]:[SS]],MATCH(Checklist48[[#This Row],[SSGUID]],PIs[SSGUID],0),18)),INDEX(PIs[[Column1]:[SS]],MATCH(Checklist48[[#This Row],[SGUID]],PIs[SGUID],0),14))</f>
        <v>-</v>
      </c>
      <c r="K2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 s="62" t="str">
        <f>IF(Checklist48[[#This Row],[SGUID]]="",IF(Checklist48[[#This Row],[SSGUID]]="",INDEX(PIs[[Column1]:[SS]],MATCH(Checklist48[[#This Row],[PIGUID]],PIs[GUID],0),6),""),"")</f>
        <v/>
      </c>
      <c r="M26" s="60" t="str">
        <f>IF(Checklist48[[#This Row],[SSGUID]]="",IF(Checklist48[[#This Row],[PIGUID]]="","",INDEX(PIs[[Column1]:[SS]],MATCH(Checklist48[[#This Row],[PIGUID]],PIs[GUID],0),8)),"")</f>
        <v/>
      </c>
      <c r="N26" s="68"/>
      <c r="O26" s="68"/>
      <c r="P26" s="60" t="str">
        <f>IF(Checklist48[[#This Row],[ifna]]="NA","",IF(Checklist48[[#This Row],[RelatedPQ]]=0,"",IF(Checklist48[[#This Row],[RelatedPQ]]="","",IF((INDEX(S2PQ_relational[],MATCH(Checklist48[[#This Row],[PIGUID&amp;NO]],S2PQ_relational[PIGUID &amp; "NO"],0),1))=Checklist48[[#This Row],[PIGUID]],"niet van toepassing",""))))</f>
        <v/>
      </c>
      <c r="Q26" s="60" t="str">
        <f>IF(Checklist48[[#This Row],[N.v.t.]]="niet van toepassing",INDEX(S2PQ[[Stap 2 vragen]:[Justification]],MATCH(Checklist48[[#This Row],[RelatedPQ]],S2PQ[S2PQGUID],0),3),"")</f>
        <v/>
      </c>
      <c r="R26" s="70"/>
    </row>
    <row r="27" spans="2:18" ht="202.5" x14ac:dyDescent="0.25">
      <c r="B27" s="58"/>
      <c r="C27" s="58"/>
      <c r="D27" s="73">
        <f>IF(Checklist48[[#This Row],[SGUID]]="",IF(Checklist48[[#This Row],[SSGUID]]="",0,1),1)</f>
        <v>0</v>
      </c>
      <c r="E27" s="58" t="s">
        <v>345</v>
      </c>
      <c r="F27" s="59" t="str">
        <f>_xlfn.IFNA(Checklist48[[#This Row],[RelatedPQ]],"NA")</f>
        <v>NA</v>
      </c>
      <c r="G27" s="60" t="e">
        <f>IF(Checklist48[[#This Row],[PIGUID]]="","",INDEX(S2PQ_relational[],MATCH(Checklist48[[#This Row],[PIGUID&amp;NO]],S2PQ_relational[PIGUID &amp; "NO"],0),2))</f>
        <v>#N/A</v>
      </c>
      <c r="H27" s="59" t="str">
        <f>Checklist48[[#This Row],[PIGUID]]&amp;"NO"</f>
        <v>3jJGBI0JzCSibh6OLfQBKFNO</v>
      </c>
      <c r="I27" s="59" t="b">
        <f>IF(Checklist48[[#This Row],[PIGUID]]="","",INDEX(PIs[NA Exempt],MATCH(Checklist48[[#This Row],[PIGUID]],PIs[GUID],0),1))</f>
        <v>0</v>
      </c>
      <c r="J27" s="61" t="str">
        <f>IF(Checklist48[[#This Row],[SGUID]]="",IF(Checklist48[[#This Row],[SSGUID]]="",IF(Checklist48[[#This Row],[PIGUID]]="","",INDEX(PIs[[Column1]:[SS]],MATCH(Checklist48[[#This Row],[PIGUID]],PIs[GUID],0),2)),INDEX(PIs[[Column1]:[SS]],MATCH(Checklist48[[#This Row],[SSGUID]],PIs[SSGUID],0),18)),INDEX(PIs[[Column1]:[SS]],MATCH(Checklist48[[#This Row],[SGUID]],PIs[SGUID],0),14))</f>
        <v>FV-Smart 06.01</v>
      </c>
      <c r="K27" s="60" t="str">
        <f>IF(Checklist48[[#This Row],[SGUID]]="",IF(Checklist48[[#This Row],[SSGUID]]="",IF(Checklist48[[#This Row],[PIGUID]]="","",INDEX(PIs[[Column1]:[SS]],MATCH(Checklist48[[#This Row],[PIGUID]],PIs[GUID],0),4)),INDEX(PIs[[Column1]:[Ssbody]],MATCH(Checklist48[[#This Row],[SSGUID]],PIs[SSGUID],0),19)),INDEX(PIs[[Column1]:[SS]],MATCH(Checklist48[[#This Row],[SGUID]],PIs[SGUID],0),15))</f>
        <v>Alle geregistreerde producten zijn terug te traceren tot en te traceren vanaf het geregistreerde bedrijf waar ze zijn geproduceerd en verwerkt (indien van toepassing).</v>
      </c>
      <c r="L27" s="62" t="str">
        <f>IF(Checklist48[[#This Row],[SGUID]]="",IF(Checklist48[[#This Row],[SSGUID]]="",INDEX(PIs[[Column1]:[SS]],MATCH(Checklist48[[#This Row],[PIGUID]],PIs[GUID],0),6),""),"")</f>
        <v>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
Er moeten registraties beschikbaar zijn van de jaarlijkse verificatie van het traceerbaarheidssysteem. Deze verificatie kan plaatsvinden aan de hand van het daadwerkelijk terugroepen en uit de handel nemen van een product, of als onderdeel van een oefening.</v>
      </c>
      <c r="M27" s="60" t="str">
        <f>IF(Checklist48[[#This Row],[SSGUID]]="",IF(Checklist48[[#This Row],[PIGUID]]="","",INDEX(PIs[[Column1]:[SS]],MATCH(Checklist48[[#This Row],[PIGUID]],PIs[GUID],0),8)),"")</f>
        <v>Major Must</v>
      </c>
      <c r="N27" s="68"/>
      <c r="O27" s="68"/>
      <c r="P27" s="60" t="str">
        <f>IF(Checklist48[[#This Row],[ifna]]="NA","",IF(Checklist48[[#This Row],[RelatedPQ]]=0,"",IF(Checklist48[[#This Row],[RelatedPQ]]="","",IF((INDEX(S2PQ_relational[],MATCH(Checklist48[[#This Row],[PIGUID&amp;NO]],S2PQ_relational[PIGUID &amp; "NO"],0),1))=Checklist48[[#This Row],[PIGUID]],"niet van toepassing",""))))</f>
        <v/>
      </c>
      <c r="Q27" s="60" t="str">
        <f>IF(Checklist48[[#This Row],[N.v.t.]]="niet van toepassing",INDEX(S2PQ[[Stap 2 vragen]:[Justification]],MATCH(Checklist48[[#This Row],[RelatedPQ]],S2PQ[S2PQGUID],0),3),"")</f>
        <v/>
      </c>
      <c r="R27" s="70"/>
    </row>
    <row r="28" spans="2:18" ht="67.5" x14ac:dyDescent="0.25">
      <c r="B28" s="58" t="s">
        <v>139</v>
      </c>
      <c r="C28" s="58"/>
      <c r="D28" s="73">
        <f>IF(Checklist48[[#This Row],[SGUID]]="",IF(Checklist48[[#This Row],[SSGUID]]="",0,1),1)</f>
        <v>1</v>
      </c>
      <c r="E28" s="58"/>
      <c r="F28" s="59" t="str">
        <f>_xlfn.IFNA(Checklist48[[#This Row],[RelatedPQ]],"NA")</f>
        <v/>
      </c>
      <c r="G28" s="60" t="str">
        <f>IF(Checklist48[[#This Row],[PIGUID]]="","",INDEX(S2PQ_relational[],MATCH(Checklist48[[#This Row],[PIGUID&amp;NO]],S2PQ_relational[PIGUID &amp; "NO"],0),2))</f>
        <v/>
      </c>
      <c r="H28" s="59" t="str">
        <f>Checklist48[[#This Row],[PIGUID]]&amp;"NO"</f>
        <v>NO</v>
      </c>
      <c r="I28" s="59" t="str">
        <f>IF(Checklist48[[#This Row],[PIGUID]]="","",INDEX(PIs[NA Exempt],MATCH(Checklist48[[#This Row],[PIGUID]],PIs[GUID],0),1))</f>
        <v/>
      </c>
      <c r="J28"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FV 07 PARALLEL EIGENDOM, TRACEERBAARHEID EN SCHEIDING </v>
      </c>
      <c r="K28"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 s="62" t="str">
        <f>IF(Checklist48[[#This Row],[SGUID]]="",IF(Checklist48[[#This Row],[SSGUID]]="",INDEX(PIs[[Column1]:[SS]],MATCH(Checklist48[[#This Row],[PIGUID]],PIs[GUID],0),6),""),"")</f>
        <v/>
      </c>
      <c r="M28" s="60" t="str">
        <f>IF(Checklist48[[#This Row],[SSGUID]]="",IF(Checklist48[[#This Row],[PIGUID]]="","",INDEX(PIs[[Column1]:[SS]],MATCH(Checklist48[[#This Row],[PIGUID]],PIs[GUID],0),8)),"")</f>
        <v/>
      </c>
      <c r="N28" s="68"/>
      <c r="O28" s="68"/>
      <c r="P28" s="60" t="str">
        <f>IF(Checklist48[[#This Row],[ifna]]="NA","",IF(Checklist48[[#This Row],[RelatedPQ]]=0,"",IF(Checklist48[[#This Row],[RelatedPQ]]="","",IF((INDEX(S2PQ_relational[],MATCH(Checklist48[[#This Row],[PIGUID&amp;NO]],S2PQ_relational[PIGUID &amp; "NO"],0),1))=Checklist48[[#This Row],[PIGUID]],"niet van toepassing",""))))</f>
        <v/>
      </c>
      <c r="Q28" s="60" t="str">
        <f>IF(Checklist48[[#This Row],[N.v.t.]]="niet van toepassing",INDEX(S2PQ[[Stap 2 vragen]:[Justification]],MATCH(Checklist48[[#This Row],[RelatedPQ]],S2PQ[S2PQGUID],0),3),"")</f>
        <v/>
      </c>
      <c r="R28" s="70"/>
    </row>
    <row r="29" spans="2:18" ht="33.75" hidden="1" x14ac:dyDescent="0.25">
      <c r="B29" s="58"/>
      <c r="C29" s="58" t="s">
        <v>119</v>
      </c>
      <c r="D29" s="73">
        <f>IF(Checklist48[[#This Row],[SGUID]]="",IF(Checklist48[[#This Row],[SSGUID]]="",0,1),1)</f>
        <v>1</v>
      </c>
      <c r="E29" s="58"/>
      <c r="F29" s="59" t="str">
        <f>_xlfn.IFNA(Checklist48[[#This Row],[RelatedPQ]],"NA")</f>
        <v/>
      </c>
      <c r="G29" s="60" t="str">
        <f>IF(Checklist48[[#This Row],[PIGUID]]="","",INDEX(S2PQ_relational[],MATCH(Checklist48[[#This Row],[PIGUID&amp;NO]],S2PQ_relational[PIGUID &amp; "NO"],0),2))</f>
        <v/>
      </c>
      <c r="H29" s="59" t="str">
        <f>Checklist48[[#This Row],[PIGUID]]&amp;"NO"</f>
        <v>NO</v>
      </c>
      <c r="I29" s="59" t="str">
        <f>IF(Checklist48[[#This Row],[PIGUID]]="","",INDEX(PIs[NA Exempt],MATCH(Checklist48[[#This Row],[PIGUID]],PIs[GUID],0),1))</f>
        <v/>
      </c>
      <c r="J29" s="61" t="str">
        <f>IF(Checklist48[[#This Row],[SGUID]]="",IF(Checklist48[[#This Row],[SSGUID]]="",IF(Checklist48[[#This Row],[PIGUID]]="","",INDEX(PIs[[Column1]:[SS]],MATCH(Checklist48[[#This Row],[PIGUID]],PIs[GUID],0),2)),INDEX(PIs[[Column1]:[SS]],MATCH(Checklist48[[#This Row],[SSGUID]],PIs[SSGUID],0),18)),INDEX(PIs[[Column1]:[SS]],MATCH(Checklist48[[#This Row],[SGUID]],PIs[SGUID],0),14))</f>
        <v>-</v>
      </c>
      <c r="K2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9" s="62" t="str">
        <f>IF(Checklist48[[#This Row],[SGUID]]="",IF(Checklist48[[#This Row],[SSGUID]]="",INDEX(PIs[[Column1]:[SS]],MATCH(Checklist48[[#This Row],[PIGUID]],PIs[GUID],0),6),""),"")</f>
        <v/>
      </c>
      <c r="M29" s="60" t="str">
        <f>IF(Checklist48[[#This Row],[SSGUID]]="",IF(Checklist48[[#This Row],[PIGUID]]="","",INDEX(PIs[[Column1]:[SS]],MATCH(Checklist48[[#This Row],[PIGUID]],PIs[GUID],0),8)),"")</f>
        <v/>
      </c>
      <c r="N29" s="68"/>
      <c r="O29" s="68"/>
      <c r="P29" s="60" t="str">
        <f>IF(Checklist48[[#This Row],[ifna]]="NA","",IF(Checklist48[[#This Row],[RelatedPQ]]=0,"",IF(Checklist48[[#This Row],[RelatedPQ]]="","",IF((INDEX(S2PQ_relational[],MATCH(Checklist48[[#This Row],[PIGUID&amp;NO]],S2PQ_relational[PIGUID &amp; "NO"],0),1))=Checklist48[[#This Row],[PIGUID]],"niet van toepassing",""))))</f>
        <v/>
      </c>
      <c r="Q29" s="60" t="str">
        <f>IF(Checklist48[[#This Row],[N.v.t.]]="niet van toepassing",INDEX(S2PQ[[Stap 2 vragen]:[Justification]],MATCH(Checklist48[[#This Row],[RelatedPQ]],S2PQ[S2PQGUID],0),3),"")</f>
        <v/>
      </c>
      <c r="R29" s="70"/>
    </row>
    <row r="30" spans="2:18" ht="56.25" x14ac:dyDescent="0.25">
      <c r="B30" s="58"/>
      <c r="C30" s="58"/>
      <c r="D30" s="73">
        <f>IF(Checklist48[[#This Row],[SGUID]]="",IF(Checklist48[[#This Row],[SSGUID]]="",0,1),1)</f>
        <v>0</v>
      </c>
      <c r="E30" s="58" t="s">
        <v>292</v>
      </c>
      <c r="F30" s="59" t="str">
        <f>_xlfn.IFNA(Checklist48[[#This Row],[RelatedPQ]],"NA")</f>
        <v>NA</v>
      </c>
      <c r="G30" s="60" t="e">
        <f>IF(Checklist48[[#This Row],[PIGUID]]="","",INDEX(S2PQ_relational[],MATCH(Checklist48[[#This Row],[PIGUID&amp;NO]],S2PQ_relational[PIGUID &amp; "NO"],0),2))</f>
        <v>#N/A</v>
      </c>
      <c r="H30" s="59" t="str">
        <f>Checklist48[[#This Row],[PIGUID]]&amp;"NO"</f>
        <v>15CtvxiFNIPFtLLoR0GNWSNO</v>
      </c>
      <c r="I30" s="59" t="b">
        <f>IF(Checklist48[[#This Row],[PIGUID]]="","",INDEX(PIs[NA Exempt],MATCH(Checklist48[[#This Row],[PIGUID]],PIs[GUID],0),1))</f>
        <v>0</v>
      </c>
      <c r="J30" s="61" t="str">
        <f>IF(Checklist48[[#This Row],[SGUID]]="",IF(Checklist48[[#This Row],[SSGUID]]="",IF(Checklist48[[#This Row],[PIGUID]]="","",INDEX(PIs[[Column1]:[SS]],MATCH(Checklist48[[#This Row],[PIGUID]],PIs[GUID],0),2)),INDEX(PIs[[Column1]:[SS]],MATCH(Checklist48[[#This Row],[SSGUID]],PIs[SSGUID],0),18)),INDEX(PIs[[Column1]:[SS]],MATCH(Checklist48[[#This Row],[SGUID]],PIs[SGUID],0),14))</f>
        <v>FV-Smart 07.01</v>
      </c>
      <c r="K3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effectief systeem aanwezig om alle producten die afkomstig zijn van GLOBALG.A.P. gecertificeerde processen te identificeren en deze te scheiden van producten die afkomstig zijn van niet-gecertificeerde processen.</v>
      </c>
      <c r="L30" s="62" t="str">
        <f>IF(Checklist48[[#This Row],[SGUID]]="",IF(Checklist48[[#This Row],[SSGUID]]="",INDEX(PIs[[Column1]:[SS]],MATCH(Checklist48[[#This Row],[PIGUID]],PIs[GUID],0),6),""),"")</f>
        <v>Het moet mogelijk zijn om alle producten die afkomstig zijn van GLOBALG.A.P. gecertificeerde productieprocessen te identificeren en ze gescheiden te houden van producten die afkomstig zijn van niet-gecertificeerde processen.</v>
      </c>
      <c r="M30" s="60" t="str">
        <f>IF(Checklist48[[#This Row],[SSGUID]]="",IF(Checklist48[[#This Row],[PIGUID]]="","",INDEX(PIs[[Column1]:[SS]],MATCH(Checklist48[[#This Row],[PIGUID]],PIs[GUID],0),8)),"")</f>
        <v>Major Must</v>
      </c>
      <c r="N30" s="68"/>
      <c r="O30" s="68"/>
      <c r="P30" s="60" t="str">
        <f>IF(Checklist48[[#This Row],[ifna]]="NA","",IF(Checklist48[[#This Row],[RelatedPQ]]=0,"",IF(Checklist48[[#This Row],[RelatedPQ]]="","",IF((INDEX(S2PQ_relational[],MATCH(Checklist48[[#This Row],[PIGUID&amp;NO]],S2PQ_relational[PIGUID &amp; "NO"],0),1))=Checklist48[[#This Row],[PIGUID]],"niet van toepassing",""))))</f>
        <v/>
      </c>
      <c r="Q30" s="60" t="str">
        <f>IF(Checklist48[[#This Row],[N.v.t.]]="niet van toepassing",INDEX(S2PQ[[Stap 2 vragen]:[Justification]],MATCH(Checklist48[[#This Row],[RelatedPQ]],S2PQ[S2PQGUID],0),3),"")</f>
        <v/>
      </c>
      <c r="R30" s="70"/>
    </row>
    <row r="31" spans="2:18" ht="168.75" x14ac:dyDescent="0.25">
      <c r="B31" s="58"/>
      <c r="C31" s="58"/>
      <c r="D31" s="73">
        <f>IF(Checklist48[[#This Row],[SGUID]]="",IF(Checklist48[[#This Row],[SSGUID]]="",0,1),1)</f>
        <v>0</v>
      </c>
      <c r="E31" s="58" t="s">
        <v>242</v>
      </c>
      <c r="F31" s="59" t="str">
        <f>_xlfn.IFNA(Checklist48[[#This Row],[RelatedPQ]],"NA")</f>
        <v>NA</v>
      </c>
      <c r="G31" s="60" t="e">
        <f>IF(Checklist48[[#This Row],[PIGUID]]="","",INDEX(S2PQ_relational[],MATCH(Checklist48[[#This Row],[PIGUID&amp;NO]],S2PQ_relational[PIGUID &amp; "NO"],0),2))</f>
        <v>#N/A</v>
      </c>
      <c r="H31" s="59" t="str">
        <f>Checklist48[[#This Row],[PIGUID]]&amp;"NO"</f>
        <v>1nFiybvI8GEmwbtCaJzTcsNO</v>
      </c>
      <c r="I31" s="59" t="b">
        <f>IF(Checklist48[[#This Row],[PIGUID]]="","",INDEX(PIs[NA Exempt],MATCH(Checklist48[[#This Row],[PIGUID]],PIs[GUID],0),1))</f>
        <v>0</v>
      </c>
      <c r="J31" s="61" t="str">
        <f>IF(Checklist48[[#This Row],[SGUID]]="",IF(Checklist48[[#This Row],[SSGUID]]="",IF(Checklist48[[#This Row],[PIGUID]]="","",INDEX(PIs[[Column1]:[SS]],MATCH(Checklist48[[#This Row],[PIGUID]],PIs[GUID],0),2)),INDEX(PIs[[Column1]:[SS]],MATCH(Checklist48[[#This Row],[SSGUID]],PIs[SSGUID],0),18)),INDEX(PIs[[Column1]:[SS]],MATCH(Checklist48[[#This Row],[SGUID]],PIs[SGUID],0),14))</f>
        <v>FV-Smart 07.02</v>
      </c>
      <c r="K31" s="60" t="str">
        <f>IF(Checklist48[[#This Row],[SGUID]]="",IF(Checklist48[[#This Row],[SSGUID]]="",IF(Checklist48[[#This Row],[PIGUID]]="","",INDEX(PIs[[Column1]:[SS]],MATCH(Checklist48[[#This Row],[PIGUID]],PIs[GUID],0),4)),INDEX(PIs[[Column1]:[Ssbody]],MATCH(Checklist48[[#This Row],[SSGUID]],PIs[SSGUID],0),19)),INDEX(PIs[[Column1]:[SS]],MATCH(Checklist48[[#This Row],[SGUID]],PIs[SGUID],0),15))</f>
        <v>Het GLOBALG.A.P.-nummer (GGN) is aangegeven op alle eindproducten die afkomstig zijn van gecertificeerde productieprocessen als deze geregistreerd zijn voor parallel eigendom.</v>
      </c>
      <c r="L31" s="62" t="str">
        <f>IF(Checklist48[[#This Row],[SGUID]]="",IF(Checklist48[[#This Row],[SSGUID]]="",INDEX(PIs[[Column1]:[SS]],MATCH(Checklist48[[#This Row],[PIGUID]],PIs[GUID],0),6),""),"")</f>
        <v>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v>
      </c>
      <c r="M31" s="60" t="str">
        <f>IF(Checklist48[[#This Row],[SSGUID]]="",IF(Checklist48[[#This Row],[PIGUID]]="","",INDEX(PIs[[Column1]:[SS]],MATCH(Checklist48[[#This Row],[PIGUID]],PIs[GUID],0),8)),"")</f>
        <v>Major Must</v>
      </c>
      <c r="N31" s="68"/>
      <c r="O31" s="68"/>
      <c r="P31" s="60" t="str">
        <f>IF(Checklist48[[#This Row],[ifna]]="NA","",IF(Checklist48[[#This Row],[RelatedPQ]]=0,"",IF(Checklist48[[#This Row],[RelatedPQ]]="","",IF((INDEX(S2PQ_relational[],MATCH(Checklist48[[#This Row],[PIGUID&amp;NO]],S2PQ_relational[PIGUID &amp; "NO"],0),1))=Checklist48[[#This Row],[PIGUID]],"niet van toepassing",""))))</f>
        <v/>
      </c>
      <c r="Q31" s="60" t="str">
        <f>IF(Checklist48[[#This Row],[N.v.t.]]="niet van toepassing",INDEX(S2PQ[[Stap 2 vragen]:[Justification]],MATCH(Checklist48[[#This Row],[RelatedPQ]],S2PQ[S2PQGUID],0),3),"")</f>
        <v/>
      </c>
      <c r="R31" s="70"/>
    </row>
    <row r="32" spans="2:18" ht="45" x14ac:dyDescent="0.25">
      <c r="B32" s="58"/>
      <c r="C32" s="58"/>
      <c r="D32" s="73">
        <f>IF(Checklist48[[#This Row],[SGUID]]="",IF(Checklist48[[#This Row],[SSGUID]]="",0,1),1)</f>
        <v>0</v>
      </c>
      <c r="E32" s="58" t="s">
        <v>133</v>
      </c>
      <c r="F32" s="59" t="str">
        <f>_xlfn.IFNA(Checklist48[[#This Row],[RelatedPQ]],"NA")</f>
        <v>NA</v>
      </c>
      <c r="G32" s="60" t="e">
        <f>IF(Checklist48[[#This Row],[PIGUID]]="","",INDEX(S2PQ_relational[],MATCH(Checklist48[[#This Row],[PIGUID&amp;NO]],S2PQ_relational[PIGUID &amp; "NO"],0),2))</f>
        <v>#N/A</v>
      </c>
      <c r="H32" s="59" t="str">
        <f>Checklist48[[#This Row],[PIGUID]]&amp;"NO"</f>
        <v>1Cd5ZpTKNGBq5IOtiRWtXTNO</v>
      </c>
      <c r="I32" s="59" t="b">
        <f>IF(Checklist48[[#This Row],[PIGUID]]="","",INDEX(PIs[NA Exempt],MATCH(Checklist48[[#This Row],[PIGUID]],PIs[GUID],0),1))</f>
        <v>0</v>
      </c>
      <c r="J32" s="61" t="str">
        <f>IF(Checklist48[[#This Row],[SGUID]]="",IF(Checklist48[[#This Row],[SSGUID]]="",IF(Checklist48[[#This Row],[PIGUID]]="","",INDEX(PIs[[Column1]:[SS]],MATCH(Checklist48[[#This Row],[PIGUID]],PIs[GUID],0),2)),INDEX(PIs[[Column1]:[SS]],MATCH(Checklist48[[#This Row],[SSGUID]],PIs[SSGUID],0),18)),INDEX(PIs[[Column1]:[SS]],MATCH(Checklist48[[#This Row],[SGUID]],PIs[SGUID],0),14))</f>
        <v>FV-Smart 07.03</v>
      </c>
      <c r="K32" s="60" t="str">
        <f>IF(Checklist48[[#This Row],[SGUID]]="",IF(Checklist48[[#This Row],[SSGUID]]="",IF(Checklist48[[#This Row],[PIGUID]]="","",INDEX(PIs[[Column1]:[SS]],MATCH(Checklist48[[#This Row],[PIGUID]],PIs[GUID],0),4)),INDEX(PIs[[Column1]:[Ssbody]],MATCH(Checklist48[[#This Row],[SSGUID]],PIs[SSGUID],0),19)),INDEX(PIs[[Column1]:[SS]],MATCH(Checklist48[[#This Row],[SGUID]],PIs[SGUID],0),15))</f>
        <v>Een laatste verificatiestap wordt uitgevoerd om de correcte productverzending van producten die afkomstig zijn van gecertificeerde en niet-gecertificeerde productieprocessen zeker te stellen.</v>
      </c>
      <c r="L32" s="62" t="str">
        <f>IF(Checklist48[[#This Row],[SGUID]]="",IF(Checklist48[[#This Row],[SSGUID]]="",INDEX(PIs[[Column1]:[SS]],MATCH(Checklist48[[#This Row],[PIGUID]],PIs[GUID],0),6),""),"")</f>
        <v>De controle moet worden gedocumenteerd om te laten zien dat de producten op juiste wijze zijn verzonden in overeenstemming met de certificeringsstatus.</v>
      </c>
      <c r="M32" s="60" t="str">
        <f>IF(Checklist48[[#This Row],[SSGUID]]="",IF(Checklist48[[#This Row],[PIGUID]]="","",INDEX(PIs[[Column1]:[SS]],MATCH(Checklist48[[#This Row],[PIGUID]],PIs[GUID],0),8)),"")</f>
        <v>Major Must</v>
      </c>
      <c r="N32" s="68"/>
      <c r="O32" s="68"/>
      <c r="P32" s="60" t="str">
        <f>IF(Checklist48[[#This Row],[ifna]]="NA","",IF(Checklist48[[#This Row],[RelatedPQ]]=0,"",IF(Checklist48[[#This Row],[RelatedPQ]]="","",IF((INDEX(S2PQ_relational[],MATCH(Checklist48[[#This Row],[PIGUID&amp;NO]],S2PQ_relational[PIGUID &amp; "NO"],0),1))=Checklist48[[#This Row],[PIGUID]],"niet van toepassing",""))))</f>
        <v/>
      </c>
      <c r="Q32" s="60" t="str">
        <f>IF(Checklist48[[#This Row],[N.v.t.]]="niet van toepassing",INDEX(S2PQ[[Stap 2 vragen]:[Justification]],MATCH(Checklist48[[#This Row],[RelatedPQ]],S2PQ[S2PQGUID],0),3),"")</f>
        <v/>
      </c>
      <c r="R32" s="70"/>
    </row>
    <row r="33" spans="2:18" ht="213.75" x14ac:dyDescent="0.25">
      <c r="B33" s="58"/>
      <c r="C33" s="58"/>
      <c r="D33" s="73">
        <f>IF(Checklist48[[#This Row],[SGUID]]="",IF(Checklist48[[#This Row],[SSGUID]]="",0,1),1)</f>
        <v>0</v>
      </c>
      <c r="E33" s="58" t="s">
        <v>159</v>
      </c>
      <c r="F33" s="59" t="str">
        <f>_xlfn.IFNA(Checklist48[[#This Row],[RelatedPQ]],"NA")</f>
        <v>NA</v>
      </c>
      <c r="G33" s="60" t="e">
        <f>IF(Checklist48[[#This Row],[PIGUID]]="","",INDEX(S2PQ_relational[],MATCH(Checklist48[[#This Row],[PIGUID&amp;NO]],S2PQ_relational[PIGUID &amp; "NO"],0),2))</f>
        <v>#N/A</v>
      </c>
      <c r="H33" s="59" t="str">
        <f>Checklist48[[#This Row],[PIGUID]]&amp;"NO"</f>
        <v>3RtrDS6HRizdCuLblEwO2iNO</v>
      </c>
      <c r="I33" s="59" t="b">
        <f>IF(Checklist48[[#This Row],[PIGUID]]="","",INDEX(PIs[NA Exempt],MATCH(Checklist48[[#This Row],[PIGUID]],PIs[GUID],0),1))</f>
        <v>0</v>
      </c>
      <c r="J33" s="61" t="str">
        <f>IF(Checklist48[[#This Row],[SGUID]]="",IF(Checklist48[[#This Row],[SSGUID]]="",IF(Checklist48[[#This Row],[PIGUID]]="","",INDEX(PIs[[Column1]:[SS]],MATCH(Checklist48[[#This Row],[PIGUID]],PIs[GUID],0),2)),INDEX(PIs[[Column1]:[SS]],MATCH(Checklist48[[#This Row],[SSGUID]],PIs[SSGUID],0),18)),INDEX(PIs[[Column1]:[SS]],MATCH(Checklist48[[#This Row],[SGUID]],PIs[SGUID],0),14))</f>
        <v>FV-Smart 07.04</v>
      </c>
      <c r="K33" s="60" t="str">
        <f>IF(Checklist48[[#This Row],[SGUID]]="",IF(Checklist48[[#This Row],[SSGUID]]="",IF(Checklist48[[#This Row],[PIGUID]]="","",INDEX(PIs[[Column1]:[SS]],MATCH(Checklist48[[#This Row],[PIGUID]],PIs[GUID],0),4)),INDEX(PIs[[Column1]:[Ssbody]],MATCH(Checklist48[[#This Row],[SSGUID]],PIs[SSGUID],0),19)),INDEX(PIs[[Column1]:[SS]],MATCH(Checklist48[[#This Row],[SGUID]],PIs[SGUID],0),15))</f>
        <v>Producten die zijn ingekocht bij verschillende bronnen, worden geïdentificeerd.</v>
      </c>
      <c r="L33" s="62" t="str">
        <f>IF(Checklist48[[#This Row],[SGUID]]="",IF(Checklist48[[#This Row],[SSGUID]]="",INDEX(PIs[[Column1]:[SS]],MATCH(Checklist48[[#This Row],[PIGUID]],PIs[GUID],0),6),""),"")</f>
        <v>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v>
      </c>
      <c r="M33" s="60" t="str">
        <f>IF(Checklist48[[#This Row],[SSGUID]]="",IF(Checklist48[[#This Row],[PIGUID]]="","",INDEX(PIs[[Column1]:[SS]],MATCH(Checklist48[[#This Row],[PIGUID]],PIs[GUID],0),8)),"")</f>
        <v>Major Must</v>
      </c>
      <c r="N33" s="68"/>
      <c r="O33" s="68"/>
      <c r="P33" s="60" t="str">
        <f>IF(Checklist48[[#This Row],[ifna]]="NA","",IF(Checklist48[[#This Row],[RelatedPQ]]=0,"",IF(Checklist48[[#This Row],[RelatedPQ]]="","",IF((INDEX(S2PQ_relational[],MATCH(Checklist48[[#This Row],[PIGUID&amp;NO]],S2PQ_relational[PIGUID &amp; "NO"],0),1))=Checklist48[[#This Row],[PIGUID]],"niet van toepassing",""))))</f>
        <v/>
      </c>
      <c r="Q33" s="60" t="str">
        <f>IF(Checklist48[[#This Row],[N.v.t.]]="niet van toepassing",INDEX(S2PQ[[Stap 2 vragen]:[Justification]],MATCH(Checklist48[[#This Row],[RelatedPQ]],S2PQ[S2PQGUID],0),3),"")</f>
        <v/>
      </c>
      <c r="R33" s="70"/>
    </row>
    <row r="34" spans="2:18" ht="33.75" x14ac:dyDescent="0.25">
      <c r="B34" s="58" t="s">
        <v>158</v>
      </c>
      <c r="C34" s="58"/>
      <c r="D34" s="73">
        <f>IF(Checklist48[[#This Row],[SGUID]]="",IF(Checklist48[[#This Row],[SSGUID]]="",0,1),1)</f>
        <v>1</v>
      </c>
      <c r="E34" s="58"/>
      <c r="F34" s="59" t="str">
        <f>_xlfn.IFNA(Checklist48[[#This Row],[RelatedPQ]],"NA")</f>
        <v/>
      </c>
      <c r="G34" s="60" t="str">
        <f>IF(Checklist48[[#This Row],[PIGUID]]="","",INDEX(S2PQ_relational[],MATCH(Checklist48[[#This Row],[PIGUID&amp;NO]],S2PQ_relational[PIGUID &amp; "NO"],0),2))</f>
        <v/>
      </c>
      <c r="H34" s="59" t="str">
        <f>Checklist48[[#This Row],[PIGUID]]&amp;"NO"</f>
        <v>NO</v>
      </c>
      <c r="I34" s="59" t="str">
        <f>IF(Checklist48[[#This Row],[PIGUID]]="","",INDEX(PIs[NA Exempt],MATCH(Checklist48[[#This Row],[PIGUID]],PIs[GUID],0),1))</f>
        <v/>
      </c>
      <c r="J34" s="61" t="str">
        <f>IF(Checklist48[[#This Row],[SGUID]]="",IF(Checklist48[[#This Row],[SSGUID]]="",IF(Checklist48[[#This Row],[PIGUID]]="","",INDEX(PIs[[Column1]:[SS]],MATCH(Checklist48[[#This Row],[PIGUID]],PIs[GUID],0),2)),INDEX(PIs[[Column1]:[SS]],MATCH(Checklist48[[#This Row],[SSGUID]],PIs[SSGUID],0),18)),INDEX(PIs[[Column1]:[SS]],MATCH(Checklist48[[#This Row],[SGUID]],PIs[SGUID],0),14))</f>
        <v>FV 08 MASSABALANS</v>
      </c>
      <c r="K34" s="60" t="str">
        <f>IF(Checklist48[[#This Row],[SGUID]]="",IF(Checklist48[[#This Row],[SSGUID]]="",IF(Checklist48[[#This Row],[PIGUID]]="","",INDEX(PIs[[Column1]:[SS]],MATCH(Checklist48[[#This Row],[PIGUID]],PIs[GUID],0),4)),INDEX(PIs[[Column1]:[Ssbody]],MATCH(Checklist48[[#This Row],[SSGUID]],PIs[SSGUID],0),19)),INDEX(PIs[[Column1]:[SS]],MATCH(Checklist48[[#This Row],[SGUID]],PIs[SGUID],0),15))</f>
        <v>-</v>
      </c>
      <c r="L34" s="62" t="str">
        <f>IF(Checklist48[[#This Row],[SGUID]]="",IF(Checklist48[[#This Row],[SSGUID]]="",INDEX(PIs[[Column1]:[SS]],MATCH(Checklist48[[#This Row],[PIGUID]],PIs[GUID],0),6),""),"")</f>
        <v/>
      </c>
      <c r="M34" s="60" t="str">
        <f>IF(Checklist48[[#This Row],[SSGUID]]="",IF(Checklist48[[#This Row],[PIGUID]]="","",INDEX(PIs[[Column1]:[SS]],MATCH(Checklist48[[#This Row],[PIGUID]],PIs[GUID],0),8)),"")</f>
        <v/>
      </c>
      <c r="N34" s="68"/>
      <c r="O34" s="68"/>
      <c r="P34" s="60" t="str">
        <f>IF(Checklist48[[#This Row],[ifna]]="NA","",IF(Checklist48[[#This Row],[RelatedPQ]]=0,"",IF(Checklist48[[#This Row],[RelatedPQ]]="","",IF((INDEX(S2PQ_relational[],MATCH(Checklist48[[#This Row],[PIGUID&amp;NO]],S2PQ_relational[PIGUID &amp; "NO"],0),1))=Checklist48[[#This Row],[PIGUID]],"niet van toepassing",""))))</f>
        <v/>
      </c>
      <c r="Q34" s="60" t="str">
        <f>IF(Checklist48[[#This Row],[N.v.t.]]="niet van toepassing",INDEX(S2PQ[[Stap 2 vragen]:[Justification]],MATCH(Checklist48[[#This Row],[RelatedPQ]],S2PQ[S2PQGUID],0),3),"")</f>
        <v/>
      </c>
      <c r="R34" s="70"/>
    </row>
    <row r="35" spans="2:18" ht="33.75" hidden="1" x14ac:dyDescent="0.25">
      <c r="B35" s="58"/>
      <c r="C35" s="58" t="s">
        <v>119</v>
      </c>
      <c r="D35" s="73">
        <f>IF(Checklist48[[#This Row],[SGUID]]="",IF(Checklist48[[#This Row],[SSGUID]]="",0,1),1)</f>
        <v>1</v>
      </c>
      <c r="E35" s="58"/>
      <c r="F35" s="59" t="str">
        <f>_xlfn.IFNA(Checklist48[[#This Row],[RelatedPQ]],"NA")</f>
        <v/>
      </c>
      <c r="G35" s="60" t="str">
        <f>IF(Checklist48[[#This Row],[PIGUID]]="","",INDEX(S2PQ_relational[],MATCH(Checklist48[[#This Row],[PIGUID&amp;NO]],S2PQ_relational[PIGUID &amp; "NO"],0),2))</f>
        <v/>
      </c>
      <c r="H35" s="59" t="str">
        <f>Checklist48[[#This Row],[PIGUID]]&amp;"NO"</f>
        <v>NO</v>
      </c>
      <c r="I35" s="59" t="str">
        <f>IF(Checklist48[[#This Row],[PIGUID]]="","",INDEX(PIs[NA Exempt],MATCH(Checklist48[[#This Row],[PIGUID]],PIs[GUID],0),1))</f>
        <v/>
      </c>
      <c r="J35" s="61" t="str">
        <f>IF(Checklist48[[#This Row],[SGUID]]="",IF(Checklist48[[#This Row],[SSGUID]]="",IF(Checklist48[[#This Row],[PIGUID]]="","",INDEX(PIs[[Column1]:[SS]],MATCH(Checklist48[[#This Row],[PIGUID]],PIs[GUID],0),2)),INDEX(PIs[[Column1]:[SS]],MATCH(Checklist48[[#This Row],[SSGUID]],PIs[SSGUID],0),18)),INDEX(PIs[[Column1]:[SS]],MATCH(Checklist48[[#This Row],[SGUID]],PIs[SGUID],0),14))</f>
        <v>-</v>
      </c>
      <c r="K35" s="60" t="str">
        <f>IF(Checklist48[[#This Row],[SGUID]]="",IF(Checklist48[[#This Row],[SSGUID]]="",IF(Checklist48[[#This Row],[PIGUID]]="","",INDEX(PIs[[Column1]:[SS]],MATCH(Checklist48[[#This Row],[PIGUID]],PIs[GUID],0),4)),INDEX(PIs[[Column1]:[Ssbody]],MATCH(Checklist48[[#This Row],[SSGUID]],PIs[SSGUID],0),19)),INDEX(PIs[[Column1]:[SS]],MATCH(Checklist48[[#This Row],[SGUID]],PIs[SGUID],0),15))</f>
        <v>-</v>
      </c>
      <c r="L35" s="62" t="str">
        <f>IF(Checklist48[[#This Row],[SGUID]]="",IF(Checklist48[[#This Row],[SSGUID]]="",INDEX(PIs[[Column1]:[SS]],MATCH(Checklist48[[#This Row],[PIGUID]],PIs[GUID],0),6),""),"")</f>
        <v/>
      </c>
      <c r="M35" s="60" t="str">
        <f>IF(Checklist48[[#This Row],[SSGUID]]="",IF(Checklist48[[#This Row],[PIGUID]]="","",INDEX(PIs[[Column1]:[SS]],MATCH(Checklist48[[#This Row],[PIGUID]],PIs[GUID],0),8)),"")</f>
        <v/>
      </c>
      <c r="N35" s="68"/>
      <c r="O35" s="68"/>
      <c r="P35" s="60" t="str">
        <f>IF(Checklist48[[#This Row],[ifna]]="NA","",IF(Checklist48[[#This Row],[RelatedPQ]]=0,"",IF(Checklist48[[#This Row],[RelatedPQ]]="","",IF((INDEX(S2PQ_relational[],MATCH(Checklist48[[#This Row],[PIGUID&amp;NO]],S2PQ_relational[PIGUID &amp; "NO"],0),1))=Checklist48[[#This Row],[PIGUID]],"niet van toepassing",""))))</f>
        <v/>
      </c>
      <c r="Q35" s="60" t="str">
        <f>IF(Checklist48[[#This Row],[N.v.t.]]="niet van toepassing",INDEX(S2PQ[[Stap 2 vragen]:[Justification]],MATCH(Checklist48[[#This Row],[RelatedPQ]],S2PQ[S2PQGUID],0),3),"")</f>
        <v/>
      </c>
      <c r="R35" s="70"/>
    </row>
    <row r="36" spans="2:18" ht="123.75" x14ac:dyDescent="0.25">
      <c r="B36" s="58"/>
      <c r="C36" s="58"/>
      <c r="D36" s="73">
        <f>IF(Checklist48[[#This Row],[SGUID]]="",IF(Checklist48[[#This Row],[SSGUID]]="",0,1),1)</f>
        <v>0</v>
      </c>
      <c r="E36" s="58" t="s">
        <v>152</v>
      </c>
      <c r="F36" s="59" t="str">
        <f>_xlfn.IFNA(Checklist48[[#This Row],[RelatedPQ]],"NA")</f>
        <v>NA</v>
      </c>
      <c r="G36" s="60" t="e">
        <f>IF(Checklist48[[#This Row],[PIGUID]]="","",INDEX(S2PQ_relational[],MATCH(Checklist48[[#This Row],[PIGUID&amp;NO]],S2PQ_relational[PIGUID &amp; "NO"],0),2))</f>
        <v>#N/A</v>
      </c>
      <c r="H36" s="59" t="str">
        <f>Checklist48[[#This Row],[PIGUID]]&amp;"NO"</f>
        <v>4xHIsQY9kAecMCnzqZpWRtNO</v>
      </c>
      <c r="I36" s="59" t="b">
        <f>IF(Checklist48[[#This Row],[PIGUID]]="","",INDEX(PIs[NA Exempt],MATCH(Checklist48[[#This Row],[PIGUID]],PIs[GUID],0),1))</f>
        <v>0</v>
      </c>
      <c r="J36" s="61" t="str">
        <f>IF(Checklist48[[#This Row],[SGUID]]="",IF(Checklist48[[#This Row],[SSGUID]]="",IF(Checklist48[[#This Row],[PIGUID]]="","",INDEX(PIs[[Column1]:[SS]],MATCH(Checklist48[[#This Row],[PIGUID]],PIs[GUID],0),2)),INDEX(PIs[[Column1]:[SS]],MATCH(Checklist48[[#This Row],[SSGUID]],PIs[SSGUID],0),18)),INDEX(PIs[[Column1]:[SS]],MATCH(Checklist48[[#This Row],[SGUID]],PIs[SGUID],0),14))</f>
        <v>FV-Smart 08.01</v>
      </c>
      <c r="K36" s="60" t="str">
        <f>IF(Checklist48[[#This Row],[SGUID]]="",IF(Checklist48[[#This Row],[SSGUID]]="",IF(Checklist48[[#This Row],[PIGUID]]="","",INDEX(PIs[[Column1]:[SS]],MATCH(Checklist48[[#This Row],[PIGUID]],PIs[GUID],0),4)),INDEX(PIs[[Column1]:[Ssbody]],MATCH(Checklist48[[#This Row],[SSGUID]],PIs[SSGUID],0),19)),INDEX(PIs[[Column1]:[SS]],MATCH(Checklist48[[#This Row],[SGUID]],PIs[SGUID],0),15))</f>
        <v>Er zijn verkoopregistraties aanwezig voor alle verkochte hoeveelheden van alle geregistreerde producten.</v>
      </c>
      <c r="L36" s="62" t="str">
        <f>IF(Checklist48[[#This Row],[SGUID]]="",IF(Checklist48[[#This Row],[SSGUID]]="",INDEX(PIs[[Column1]:[SS]],MATCH(Checklist48[[#This Row],[PIGUID]],PIs[GUID],0),6),""),"")</f>
        <v>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v>
      </c>
      <c r="M36" s="60" t="str">
        <f>IF(Checklist48[[#This Row],[SSGUID]]="",IF(Checklist48[[#This Row],[PIGUID]]="","",INDEX(PIs[[Column1]:[SS]],MATCH(Checklist48[[#This Row],[PIGUID]],PIs[GUID],0),8)),"")</f>
        <v>Major Must</v>
      </c>
      <c r="N36" s="68"/>
      <c r="O36" s="68"/>
      <c r="P36" s="60" t="str">
        <f>IF(Checklist48[[#This Row],[ifna]]="NA","",IF(Checklist48[[#This Row],[RelatedPQ]]=0,"",IF(Checklist48[[#This Row],[RelatedPQ]]="","",IF((INDEX(S2PQ_relational[],MATCH(Checklist48[[#This Row],[PIGUID&amp;NO]],S2PQ_relational[PIGUID &amp; "NO"],0),1))=Checklist48[[#This Row],[PIGUID]],"niet van toepassing",""))))</f>
        <v/>
      </c>
      <c r="Q36" s="60" t="str">
        <f>IF(Checklist48[[#This Row],[N.v.t.]]="niet van toepassing",INDEX(S2PQ[[Stap 2 vragen]:[Justification]],MATCH(Checklist48[[#This Row],[RelatedPQ]],S2PQ[S2PQGUID],0),3),"")</f>
        <v/>
      </c>
      <c r="R36" s="70"/>
    </row>
    <row r="37" spans="2:18" ht="326.25" x14ac:dyDescent="0.25">
      <c r="B37" s="58"/>
      <c r="C37" s="58"/>
      <c r="D37" s="73">
        <f>IF(Checklist48[[#This Row],[SGUID]]="",IF(Checklist48[[#This Row],[SSGUID]]="",0,1),1)</f>
        <v>0</v>
      </c>
      <c r="E37" s="58" t="s">
        <v>172</v>
      </c>
      <c r="F37" s="59" t="str">
        <f>_xlfn.IFNA(Checklist48[[#This Row],[RelatedPQ]],"NA")</f>
        <v>NA</v>
      </c>
      <c r="G37" s="60" t="e">
        <f>IF(Checklist48[[#This Row],[PIGUID]]="","",INDEX(S2PQ_relational[],MATCH(Checklist48[[#This Row],[PIGUID&amp;NO]],S2PQ_relational[PIGUID &amp; "NO"],0),2))</f>
        <v>#N/A</v>
      </c>
      <c r="H37" s="59" t="str">
        <f>Checklist48[[#This Row],[PIGUID]]&amp;"NO"</f>
        <v>a0ZHeW9Pj6cRoTzk25qBXNO</v>
      </c>
      <c r="I37" s="59" t="b">
        <f>IF(Checklist48[[#This Row],[PIGUID]]="","",INDEX(PIs[NA Exempt],MATCH(Checklist48[[#This Row],[PIGUID]],PIs[GUID],0),1))</f>
        <v>0</v>
      </c>
      <c r="J37" s="61" t="str">
        <f>IF(Checklist48[[#This Row],[SGUID]]="",IF(Checklist48[[#This Row],[SSGUID]]="",IF(Checklist48[[#This Row],[PIGUID]]="","",INDEX(PIs[[Column1]:[SS]],MATCH(Checklist48[[#This Row],[PIGUID]],PIs[GUID],0),2)),INDEX(PIs[[Column1]:[SS]],MATCH(Checklist48[[#This Row],[SSGUID]],PIs[SSGUID],0),18)),INDEX(PIs[[Column1]:[SS]],MATCH(Checklist48[[#This Row],[SGUID]],PIs[SGUID],0),14))</f>
        <v>FV-Smart 08.02</v>
      </c>
      <c r="K37" s="60" t="str">
        <f>IF(Checklist48[[#This Row],[SGUID]]="",IF(Checklist48[[#This Row],[SSGUID]]="",IF(Checklist48[[#This Row],[PIGUID]]="","",INDEX(PIs[[Column1]:[SS]],MATCH(Checklist48[[#This Row],[PIGUID]],PIs[GUID],0),4)),INDEX(PIs[[Column1]:[Ssbody]],MATCH(Checklist48[[#This Row],[SSGUID]],PIs[SSGUID],0),19)),INDEX(PIs[[Column1]:[SS]],MATCH(Checklist48[[#This Row],[SGUID]],PIs[SGUID],0),15))</f>
        <v>Hoeveelheden (geproduceerd, opgeslagen en/of ingekocht) worden geregistreerd en samengevat voor alle producten.</v>
      </c>
      <c r="L37" s="62" t="str">
        <f>IF(Checklist48[[#This Row],[SGUID]]="",IF(Checklist48[[#This Row],[SSGUID]]="",INDEX(PIs[[Column1]:[SS]],MATCH(Checklist48[[#This Row],[PIGUID]],PIs[GUID],0),6),""),"")</f>
        <v>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waarbij rekening wordt gehouden met voor de industrie acceptabele winsten en verliezen.
De frequentie van de massabalansverificatie moet gedefinieerd worden en passen bij de schaalgrootte van de activiteiten, maar deze dient per product ten minste eenmaal per jaar plaats te vinden. Documenten die de massabalans aantonen, moeten duidelijk herkenbaar zijn. Als de audit van de certificerende instelling (CI) tijdens het oogstseizoen plaatsvindt, mogen de massabalansgegevens van de oogst van het jaar daarvoor worden gecontroleerd. Dit moet voorafgaand aan de CI-audit worden voorbereid.
“N.v.t.” is mogelijk indien een bulkproduct (bijv. aardappelen verkocht aan een koper in bulk direct vanaf het veld) vanaf de oogst direct aan de koper wordt overhandigd en/of indien een product direct vanaf het veld in containers wordt geoogst en verzonden aan klanten. Onderbouwd moet worden waarom de massabalans niet van toepassing is.</v>
      </c>
      <c r="M37" s="60" t="str">
        <f>IF(Checklist48[[#This Row],[SSGUID]]="",IF(Checklist48[[#This Row],[PIGUID]]="","",INDEX(PIs[[Column1]:[SS]],MATCH(Checklist48[[#This Row],[PIGUID]],PIs[GUID],0),8)),"")</f>
        <v>Major Must</v>
      </c>
      <c r="N37" s="68"/>
      <c r="O37" s="68"/>
      <c r="P37" s="60" t="str">
        <f>IF(Checklist48[[#This Row],[ifna]]="NA","",IF(Checklist48[[#This Row],[RelatedPQ]]=0,"",IF(Checklist48[[#This Row],[RelatedPQ]]="","",IF((INDEX(S2PQ_relational[],MATCH(Checklist48[[#This Row],[PIGUID&amp;NO]],S2PQ_relational[PIGUID &amp; "NO"],0),1))=Checklist48[[#This Row],[PIGUID]],"niet van toepassing",""))))</f>
        <v/>
      </c>
      <c r="Q37" s="60" t="str">
        <f>IF(Checklist48[[#This Row],[N.v.t.]]="niet van toepassing",INDEX(S2PQ[[Stap 2 vragen]:[Justification]],MATCH(Checklist48[[#This Row],[RelatedPQ]],S2PQ[S2PQGUID],0),3),"")</f>
        <v/>
      </c>
      <c r="R37" s="70"/>
    </row>
    <row r="38" spans="2:18" ht="33.75" x14ac:dyDescent="0.25">
      <c r="B38" s="58" t="s">
        <v>171</v>
      </c>
      <c r="C38" s="58"/>
      <c r="D38" s="73">
        <f>IF(Checklist48[[#This Row],[SGUID]]="",IF(Checklist48[[#This Row],[SSGUID]]="",0,1),1)</f>
        <v>1</v>
      </c>
      <c r="E38" s="58"/>
      <c r="F38" s="59" t="str">
        <f>_xlfn.IFNA(Checklist48[[#This Row],[RelatedPQ]],"NA")</f>
        <v/>
      </c>
      <c r="G38" s="60" t="str">
        <f>IF(Checklist48[[#This Row],[PIGUID]]="","",INDEX(S2PQ_relational[],MATCH(Checklist48[[#This Row],[PIGUID&amp;NO]],S2PQ_relational[PIGUID &amp; "NO"],0),2))</f>
        <v/>
      </c>
      <c r="H38" s="59" t="str">
        <f>Checklist48[[#This Row],[PIGUID]]&amp;"NO"</f>
        <v>NO</v>
      </c>
      <c r="I38" s="59" t="str">
        <f>IF(Checklist48[[#This Row],[PIGUID]]="","",INDEX(PIs[NA Exempt],MATCH(Checklist48[[#This Row],[PIGUID]],PIs[GUID],0),1))</f>
        <v/>
      </c>
      <c r="J38" s="61" t="str">
        <f>IF(Checklist48[[#This Row],[SGUID]]="",IF(Checklist48[[#This Row],[SSGUID]]="",IF(Checklist48[[#This Row],[PIGUID]]="","",INDEX(PIs[[Column1]:[SS]],MATCH(Checklist48[[#This Row],[PIGUID]],PIs[GUID],0),2)),INDEX(PIs[[Column1]:[SS]],MATCH(Checklist48[[#This Row],[SSGUID]],PIs[SSGUID],0),18)),INDEX(PIs[[Column1]:[SS]],MATCH(Checklist48[[#This Row],[SGUID]],PIs[SGUID],0),14))</f>
        <v>FV 09 RECALLPROCEDURE</v>
      </c>
      <c r="K38" s="60" t="str">
        <f>IF(Checklist48[[#This Row],[SGUID]]="",IF(Checklist48[[#This Row],[SSGUID]]="",IF(Checklist48[[#This Row],[PIGUID]]="","",INDEX(PIs[[Column1]:[SS]],MATCH(Checklist48[[#This Row],[PIGUID]],PIs[GUID],0),4)),INDEX(PIs[[Column1]:[Ssbody]],MATCH(Checklist48[[#This Row],[SSGUID]],PIs[SSGUID],0),19)),INDEX(PIs[[Column1]:[SS]],MATCH(Checklist48[[#This Row],[SGUID]],PIs[SGUID],0),15))</f>
        <v>-</v>
      </c>
      <c r="L38" s="62" t="str">
        <f>IF(Checklist48[[#This Row],[SGUID]]="",IF(Checklist48[[#This Row],[SSGUID]]="",INDEX(PIs[[Column1]:[SS]],MATCH(Checklist48[[#This Row],[PIGUID]],PIs[GUID],0),6),""),"")</f>
        <v/>
      </c>
      <c r="M38" s="60" t="str">
        <f>IF(Checklist48[[#This Row],[SSGUID]]="",IF(Checklist48[[#This Row],[PIGUID]]="","",INDEX(PIs[[Column1]:[SS]],MATCH(Checklist48[[#This Row],[PIGUID]],PIs[GUID],0),8)),"")</f>
        <v/>
      </c>
      <c r="N38" s="68"/>
      <c r="O38" s="68"/>
      <c r="P38" s="60" t="str">
        <f>IF(Checklist48[[#This Row],[ifna]]="NA","",IF(Checklist48[[#This Row],[RelatedPQ]]=0,"",IF(Checklist48[[#This Row],[RelatedPQ]]="","",IF((INDEX(S2PQ_relational[],MATCH(Checklist48[[#This Row],[PIGUID&amp;NO]],S2PQ_relational[PIGUID &amp; "NO"],0),1))=Checklist48[[#This Row],[PIGUID]],"niet van toepassing",""))))</f>
        <v/>
      </c>
      <c r="Q38" s="60" t="str">
        <f>IF(Checklist48[[#This Row],[N.v.t.]]="niet van toepassing",INDEX(S2PQ[[Stap 2 vragen]:[Justification]],MATCH(Checklist48[[#This Row],[RelatedPQ]],S2PQ[S2PQGUID],0),3),"")</f>
        <v/>
      </c>
      <c r="R38" s="70"/>
    </row>
    <row r="39" spans="2:18" ht="33.75" hidden="1" x14ac:dyDescent="0.25">
      <c r="B39" s="58"/>
      <c r="C39" s="58" t="s">
        <v>119</v>
      </c>
      <c r="D39" s="73">
        <f>IF(Checklist48[[#This Row],[SGUID]]="",IF(Checklist48[[#This Row],[SSGUID]]="",0,1),1)</f>
        <v>1</v>
      </c>
      <c r="E39" s="58"/>
      <c r="F39" s="59" t="str">
        <f>_xlfn.IFNA(Checklist48[[#This Row],[RelatedPQ]],"NA")</f>
        <v/>
      </c>
      <c r="G39" s="60" t="str">
        <f>IF(Checklist48[[#This Row],[PIGUID]]="","",INDEX(S2PQ_relational[],MATCH(Checklist48[[#This Row],[PIGUID&amp;NO]],S2PQ_relational[PIGUID &amp; "NO"],0),2))</f>
        <v/>
      </c>
      <c r="H39" s="59" t="str">
        <f>Checklist48[[#This Row],[PIGUID]]&amp;"NO"</f>
        <v>NO</v>
      </c>
      <c r="I39" s="59" t="str">
        <f>IF(Checklist48[[#This Row],[PIGUID]]="","",INDEX(PIs[NA Exempt],MATCH(Checklist48[[#This Row],[PIGUID]],PIs[GUID],0),1))</f>
        <v/>
      </c>
      <c r="J39" s="61" t="str">
        <f>IF(Checklist48[[#This Row],[SGUID]]="",IF(Checklist48[[#This Row],[SSGUID]]="",IF(Checklist48[[#This Row],[PIGUID]]="","",INDEX(PIs[[Column1]:[SS]],MATCH(Checklist48[[#This Row],[PIGUID]],PIs[GUID],0),2)),INDEX(PIs[[Column1]:[SS]],MATCH(Checklist48[[#This Row],[SSGUID]],PIs[SSGUID],0),18)),INDEX(PIs[[Column1]:[SS]],MATCH(Checklist48[[#This Row],[SGUID]],PIs[SGUID],0),14))</f>
        <v>-</v>
      </c>
      <c r="K39" s="60" t="str">
        <f>IF(Checklist48[[#This Row],[SGUID]]="",IF(Checklist48[[#This Row],[SSGUID]]="",IF(Checklist48[[#This Row],[PIGUID]]="","",INDEX(PIs[[Column1]:[SS]],MATCH(Checklist48[[#This Row],[PIGUID]],PIs[GUID],0),4)),INDEX(PIs[[Column1]:[Ssbody]],MATCH(Checklist48[[#This Row],[SSGUID]],PIs[SSGUID],0),19)),INDEX(PIs[[Column1]:[SS]],MATCH(Checklist48[[#This Row],[SGUID]],PIs[SGUID],0),15))</f>
        <v>-</v>
      </c>
      <c r="L39" s="62" t="str">
        <f>IF(Checklist48[[#This Row],[SGUID]]="",IF(Checklist48[[#This Row],[SSGUID]]="",INDEX(PIs[[Column1]:[SS]],MATCH(Checklist48[[#This Row],[PIGUID]],PIs[GUID],0),6),""),"")</f>
        <v/>
      </c>
      <c r="M39" s="60" t="str">
        <f>IF(Checklist48[[#This Row],[SSGUID]]="",IF(Checklist48[[#This Row],[PIGUID]]="","",INDEX(PIs[[Column1]:[SS]],MATCH(Checklist48[[#This Row],[PIGUID]],PIs[GUID],0),8)),"")</f>
        <v/>
      </c>
      <c r="N39" s="68"/>
      <c r="O39" s="68"/>
      <c r="P39" s="60" t="str">
        <f>IF(Checklist48[[#This Row],[ifna]]="NA","",IF(Checklist48[[#This Row],[RelatedPQ]]=0,"",IF(Checklist48[[#This Row],[RelatedPQ]]="","",IF((INDEX(S2PQ_relational[],MATCH(Checklist48[[#This Row],[PIGUID&amp;NO]],S2PQ_relational[PIGUID &amp; "NO"],0),1))=Checklist48[[#This Row],[PIGUID]],"niet van toepassing",""))))</f>
        <v/>
      </c>
      <c r="Q39" s="60" t="str">
        <f>IF(Checklist48[[#This Row],[N.v.t.]]="niet van toepassing",INDEX(S2PQ[[Stap 2 vragen]:[Justification]],MATCH(Checklist48[[#This Row],[RelatedPQ]],S2PQ[S2PQGUID],0),3),"")</f>
        <v/>
      </c>
      <c r="R39" s="70"/>
    </row>
    <row r="40" spans="2:18" ht="337.5" x14ac:dyDescent="0.25">
      <c r="B40" s="58"/>
      <c r="C40" s="58"/>
      <c r="D40" s="73">
        <f>IF(Checklist48[[#This Row],[SGUID]]="",IF(Checklist48[[#This Row],[SSGUID]]="",0,1),1)</f>
        <v>0</v>
      </c>
      <c r="E40" s="58" t="s">
        <v>165</v>
      </c>
      <c r="F40" s="59" t="str">
        <f>_xlfn.IFNA(Checklist48[[#This Row],[RelatedPQ]],"NA")</f>
        <v>NA</v>
      </c>
      <c r="G40" s="60" t="e">
        <f>IF(Checklist48[[#This Row],[PIGUID]]="","",INDEX(S2PQ_relational[],MATCH(Checklist48[[#This Row],[PIGUID&amp;NO]],S2PQ_relational[PIGUID &amp; "NO"],0),2))</f>
        <v>#N/A</v>
      </c>
      <c r="H40" s="59" t="str">
        <f>Checklist48[[#This Row],[PIGUID]]&amp;"NO"</f>
        <v>5DecvSexBpi7ELgGwbDyBfNO</v>
      </c>
      <c r="I40" s="59" t="b">
        <f>IF(Checklist48[[#This Row],[PIGUID]]="","",INDEX(PIs[NA Exempt],MATCH(Checklist48[[#This Row],[PIGUID]],PIs[GUID],0),1))</f>
        <v>0</v>
      </c>
      <c r="J40" s="61" t="str">
        <f>IF(Checklist48[[#This Row],[SGUID]]="",IF(Checklist48[[#This Row],[SSGUID]]="",IF(Checklist48[[#This Row],[PIGUID]]="","",INDEX(PIs[[Column1]:[SS]],MATCH(Checklist48[[#This Row],[PIGUID]],PIs[GUID],0),2)),INDEX(PIs[[Column1]:[SS]],MATCH(Checklist48[[#This Row],[SSGUID]],PIs[SSGUID],0),18)),INDEX(PIs[[Column1]:[SS]],MATCH(Checklist48[[#This Row],[SGUID]],PIs[SGUID],0),14))</f>
        <v>FV-Smart 09.01</v>
      </c>
      <c r="K40" s="60" t="str">
        <f>IF(Checklist48[[#This Row],[SGUID]]="",IF(Checklist48[[#This Row],[SSGUID]]="",IF(Checklist48[[#This Row],[PIGUID]]="","",INDEX(PIs[[Column1]:[SS]],MATCH(Checklist48[[#This Row],[PIGUID]],PIs[GUID],0),4)),INDEX(PIs[[Column1]:[Ssbody]],MATCH(Checklist48[[#This Row],[SSGUID]],PIs[SSGUID],0),19)),INDEX(PIs[[Column1]:[SS]],MATCH(Checklist48[[#This Row],[SGUID]],PIs[SGUID],0),15))</f>
        <v>Er zijn gedocumenteerde procedures aanwezig om het terugroepen en uit de handel nemen van producten te beheren, en dergelijke procedures worden jaarlijks getest.</v>
      </c>
      <c r="L40" s="62" t="str">
        <f>IF(Checklist48[[#This Row],[SGUID]]="",IF(Checklist48[[#This Row],[SSGUID]]="",INDEX(PIs[[Column1]:[SS]],MATCH(Checklist48[[#This Row],[PIGUID]],PIs[GUID],0),6),""),"")</f>
        <v>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kennisgeving aan relevante autoriteiten indien nodig;
\- stappen die zijn genomen om contact op te nemen met de certificerende instelling (CI), die op haar beurt mogelijk contact kan opnemen met het GLOBALG.A.P.-secretariaat;
\- de methoden voor het afstemmen van de voorraad.
De procedure moet jaarlijks worden getest op effectiviteit en de resultaten van de voorgewende terugroeping moeten worden geregistreerd (bijv. het selecteren van productpartij en aantonen dat dit effectief kan worden getraceerd naar de klant).
Daadwerkelijke communicatie met de klanten over de voorgewende terugroeping is niet noodzakelijk. Een bijgewerkte lijst van telefoonnummers en e-mailadressen volstaat.
Als producten daadwerkelijk afgelopen jaar zijn teruggeroepen of uit de handel zijn genomen, kan documentatie hiervan worden voorzien om aan de eisen te voldoen.</v>
      </c>
      <c r="M40" s="60" t="str">
        <f>IF(Checklist48[[#This Row],[SSGUID]]="",IF(Checklist48[[#This Row],[PIGUID]]="","",INDEX(PIs[[Column1]:[SS]],MATCH(Checklist48[[#This Row],[PIGUID]],PIs[GUID],0),8)),"")</f>
        <v>Major Must</v>
      </c>
      <c r="N40" s="68"/>
      <c r="O40" s="68"/>
      <c r="P40" s="60" t="str">
        <f>IF(Checklist48[[#This Row],[ifna]]="NA","",IF(Checklist48[[#This Row],[RelatedPQ]]=0,"",IF(Checklist48[[#This Row],[RelatedPQ]]="","",IF((INDEX(S2PQ_relational[],MATCH(Checklist48[[#This Row],[PIGUID&amp;NO]],S2PQ_relational[PIGUID &amp; "NO"],0),1))=Checklist48[[#This Row],[PIGUID]],"niet van toepassing",""))))</f>
        <v/>
      </c>
      <c r="Q40" s="60" t="str">
        <f>IF(Checklist48[[#This Row],[N.v.t.]]="niet van toepassing",INDEX(S2PQ[[Stap 2 vragen]:[Justification]],MATCH(Checklist48[[#This Row],[RelatedPQ]],S2PQ[S2PQGUID],0),3),"")</f>
        <v/>
      </c>
      <c r="R40" s="70"/>
    </row>
    <row r="41" spans="2:18" ht="22.5" x14ac:dyDescent="0.25">
      <c r="B41" s="58" t="s">
        <v>184</v>
      </c>
      <c r="C41" s="58"/>
      <c r="D41" s="73">
        <f>IF(Checklist48[[#This Row],[SGUID]]="",IF(Checklist48[[#This Row],[SSGUID]]="",0,1),1)</f>
        <v>1</v>
      </c>
      <c r="E41" s="58"/>
      <c r="F41" s="59" t="str">
        <f>_xlfn.IFNA(Checklist48[[#This Row],[RelatedPQ]],"NA")</f>
        <v/>
      </c>
      <c r="G41" s="60" t="str">
        <f>IF(Checklist48[[#This Row],[PIGUID]]="","",INDEX(S2PQ_relational[],MATCH(Checklist48[[#This Row],[PIGUID&amp;NO]],S2PQ_relational[PIGUID &amp; "NO"],0),2))</f>
        <v/>
      </c>
      <c r="H41" s="59" t="str">
        <f>Checklist48[[#This Row],[PIGUID]]&amp;"NO"</f>
        <v>NO</v>
      </c>
      <c r="I41" s="59" t="str">
        <f>IF(Checklist48[[#This Row],[PIGUID]]="","",INDEX(PIs[NA Exempt],MATCH(Checklist48[[#This Row],[PIGUID]],PIs[GUID],0),1))</f>
        <v/>
      </c>
      <c r="J41" s="61" t="str">
        <f>IF(Checklist48[[#This Row],[SGUID]]="",IF(Checklist48[[#This Row],[SSGUID]]="",IF(Checklist48[[#This Row],[PIGUID]]="","",INDEX(PIs[[Column1]:[SS]],MATCH(Checklist48[[#This Row],[PIGUID]],PIs[GUID],0),2)),INDEX(PIs[[Column1]:[SS]],MATCH(Checklist48[[#This Row],[SSGUID]],PIs[SSGUID],0),18)),INDEX(PIs[[Column1]:[SS]],MATCH(Checklist48[[#This Row],[SGUID]],PIs[SGUID],0),14))</f>
        <v>FV 10 KLACHTEN</v>
      </c>
      <c r="K41" s="60" t="str">
        <f>IF(Checklist48[[#This Row],[SGUID]]="",IF(Checklist48[[#This Row],[SSGUID]]="",IF(Checklist48[[#This Row],[PIGUID]]="","",INDEX(PIs[[Column1]:[SS]],MATCH(Checklist48[[#This Row],[PIGUID]],PIs[GUID],0),4)),INDEX(PIs[[Column1]:[Ssbody]],MATCH(Checklist48[[#This Row],[SSGUID]],PIs[SSGUID],0),19)),INDEX(PIs[[Column1]:[SS]],MATCH(Checklist48[[#This Row],[SGUID]],PIs[SGUID],0),15))</f>
        <v>-</v>
      </c>
      <c r="L41" s="62" t="str">
        <f>IF(Checklist48[[#This Row],[SGUID]]="",IF(Checklist48[[#This Row],[SSGUID]]="",INDEX(PIs[[Column1]:[SS]],MATCH(Checklist48[[#This Row],[PIGUID]],PIs[GUID],0),6),""),"")</f>
        <v/>
      </c>
      <c r="M41" s="60" t="str">
        <f>IF(Checklist48[[#This Row],[SSGUID]]="",IF(Checklist48[[#This Row],[PIGUID]]="","",INDEX(PIs[[Column1]:[SS]],MATCH(Checklist48[[#This Row],[PIGUID]],PIs[GUID],0),8)),"")</f>
        <v/>
      </c>
      <c r="N41" s="68"/>
      <c r="O41" s="68"/>
      <c r="P41" s="60" t="str">
        <f>IF(Checklist48[[#This Row],[ifna]]="NA","",IF(Checklist48[[#This Row],[RelatedPQ]]=0,"",IF(Checklist48[[#This Row],[RelatedPQ]]="","",IF((INDEX(S2PQ_relational[],MATCH(Checklist48[[#This Row],[PIGUID&amp;NO]],S2PQ_relational[PIGUID &amp; "NO"],0),1))=Checklist48[[#This Row],[PIGUID]],"niet van toepassing",""))))</f>
        <v/>
      </c>
      <c r="Q41" s="60" t="str">
        <f>IF(Checklist48[[#This Row],[N.v.t.]]="niet van toepassing",INDEX(S2PQ[[Stap 2 vragen]:[Justification]],MATCH(Checklist48[[#This Row],[RelatedPQ]],S2PQ[S2PQGUID],0),3),"")</f>
        <v/>
      </c>
      <c r="R41" s="70"/>
    </row>
    <row r="42" spans="2:18" ht="33.75" hidden="1" x14ac:dyDescent="0.25">
      <c r="B42" s="58"/>
      <c r="C42" s="58" t="s">
        <v>119</v>
      </c>
      <c r="D42" s="73">
        <f>IF(Checklist48[[#This Row],[SGUID]]="",IF(Checklist48[[#This Row],[SSGUID]]="",0,1),1)</f>
        <v>1</v>
      </c>
      <c r="E42" s="58"/>
      <c r="F42" s="59" t="str">
        <f>_xlfn.IFNA(Checklist48[[#This Row],[RelatedPQ]],"NA")</f>
        <v/>
      </c>
      <c r="G42" s="60" t="str">
        <f>IF(Checklist48[[#This Row],[PIGUID]]="","",INDEX(S2PQ_relational[],MATCH(Checklist48[[#This Row],[PIGUID&amp;NO]],S2PQ_relational[PIGUID &amp; "NO"],0),2))</f>
        <v/>
      </c>
      <c r="H42" s="59" t="str">
        <f>Checklist48[[#This Row],[PIGUID]]&amp;"NO"</f>
        <v>NO</v>
      </c>
      <c r="I42" s="59" t="str">
        <f>IF(Checklist48[[#This Row],[PIGUID]]="","",INDEX(PIs[NA Exempt],MATCH(Checklist48[[#This Row],[PIGUID]],PIs[GUID],0),1))</f>
        <v/>
      </c>
      <c r="J42" s="61" t="str">
        <f>IF(Checklist48[[#This Row],[SGUID]]="",IF(Checklist48[[#This Row],[SSGUID]]="",IF(Checklist48[[#This Row],[PIGUID]]="","",INDEX(PIs[[Column1]:[SS]],MATCH(Checklist48[[#This Row],[PIGUID]],PIs[GUID],0),2)),INDEX(PIs[[Column1]:[SS]],MATCH(Checklist48[[#This Row],[SSGUID]],PIs[SSGUID],0),18)),INDEX(PIs[[Column1]:[SS]],MATCH(Checklist48[[#This Row],[SGUID]],PIs[SGUID],0),14))</f>
        <v>-</v>
      </c>
      <c r="K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42" s="62" t="str">
        <f>IF(Checklist48[[#This Row],[SGUID]]="",IF(Checklist48[[#This Row],[SSGUID]]="",INDEX(PIs[[Column1]:[SS]],MATCH(Checklist48[[#This Row],[PIGUID]],PIs[GUID],0),6),""),"")</f>
        <v/>
      </c>
      <c r="M42" s="60" t="str">
        <f>IF(Checklist48[[#This Row],[SSGUID]]="",IF(Checklist48[[#This Row],[PIGUID]]="","",INDEX(PIs[[Column1]:[SS]],MATCH(Checklist48[[#This Row],[PIGUID]],PIs[GUID],0),8)),"")</f>
        <v/>
      </c>
      <c r="N42" s="68"/>
      <c r="O42" s="68"/>
      <c r="P42" s="60" t="str">
        <f>IF(Checklist48[[#This Row],[ifna]]="NA","",IF(Checklist48[[#This Row],[RelatedPQ]]=0,"",IF(Checklist48[[#This Row],[RelatedPQ]]="","",IF((INDEX(S2PQ_relational[],MATCH(Checklist48[[#This Row],[PIGUID&amp;NO]],S2PQ_relational[PIGUID &amp; "NO"],0),1))=Checklist48[[#This Row],[PIGUID]],"niet van toepassing",""))))</f>
        <v/>
      </c>
      <c r="Q42" s="60" t="str">
        <f>IF(Checklist48[[#This Row],[N.v.t.]]="niet van toepassing",INDEX(S2PQ[[Stap 2 vragen]:[Justification]],MATCH(Checklist48[[#This Row],[RelatedPQ]],S2PQ[S2PQGUID],0),3),"")</f>
        <v/>
      </c>
      <c r="R42" s="70"/>
    </row>
    <row r="43" spans="2:18" ht="371.25" x14ac:dyDescent="0.25">
      <c r="B43" s="58"/>
      <c r="C43" s="58"/>
      <c r="D43" s="73">
        <f>IF(Checklist48[[#This Row],[SGUID]]="",IF(Checklist48[[#This Row],[SSGUID]]="",0,1),1)</f>
        <v>0</v>
      </c>
      <c r="E43" s="58" t="s">
        <v>178</v>
      </c>
      <c r="F43" s="59" t="str">
        <f>_xlfn.IFNA(Checklist48[[#This Row],[RelatedPQ]],"NA")</f>
        <v>NA</v>
      </c>
      <c r="G43" s="60" t="e">
        <f>IF(Checklist48[[#This Row],[PIGUID]]="","",INDEX(S2PQ_relational[],MATCH(Checklist48[[#This Row],[PIGUID&amp;NO]],S2PQ_relational[PIGUID &amp; "NO"],0),2))</f>
        <v>#N/A</v>
      </c>
      <c r="H43" s="59" t="str">
        <f>Checklist48[[#This Row],[PIGUID]]&amp;"NO"</f>
        <v>56qKvdkR8Qg3QZIquXSE61NO</v>
      </c>
      <c r="I43" s="59" t="b">
        <f>IF(Checklist48[[#This Row],[PIGUID]]="","",INDEX(PIs[NA Exempt],MATCH(Checklist48[[#This Row],[PIGUID]],PIs[GUID],0),1))</f>
        <v>0</v>
      </c>
      <c r="J43" s="61" t="str">
        <f>IF(Checklist48[[#This Row],[SGUID]]="",IF(Checklist48[[#This Row],[SSGUID]]="",IF(Checklist48[[#This Row],[PIGUID]]="","",INDEX(PIs[[Column1]:[SS]],MATCH(Checklist48[[#This Row],[PIGUID]],PIs[GUID],0),2)),INDEX(PIs[[Column1]:[SS]],MATCH(Checklist48[[#This Row],[SSGUID]],PIs[SSGUID],0),18)),INDEX(PIs[[Column1]:[SS]],MATCH(Checklist48[[#This Row],[SGUID]],PIs[SGUID],0),14))</f>
        <v>FV-Smart 10.01</v>
      </c>
      <c r="K4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klachtenprocedure beschikbaar en geïmplementeerd met betrekking tot zowel interne als externe zaken die worden gedekt door de standaard.</v>
      </c>
      <c r="L43" s="62" t="str">
        <f>IF(Checklist48[[#This Row],[SGUID]]="",IF(Checklist48[[#This Row],[SSGUID]]="",INDEX(PIs[[Column1]:[SS]],MATCH(Checklist48[[#This Row],[PIGUID]],PIs[GUID],0),6),""),"")</f>
        <v>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(voedselveiligheid,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v>
      </c>
      <c r="M43" s="60" t="str">
        <f>IF(Checklist48[[#This Row],[SSGUID]]="",IF(Checklist48[[#This Row],[PIGUID]]="","",INDEX(PIs[[Column1]:[SS]],MATCH(Checklist48[[#This Row],[PIGUID]],PIs[GUID],0),8)),"")</f>
        <v>Major Must</v>
      </c>
      <c r="N43" s="68"/>
      <c r="O43" s="68"/>
      <c r="P43" s="60" t="str">
        <f>IF(Checklist48[[#This Row],[ifna]]="NA","",IF(Checklist48[[#This Row],[RelatedPQ]]=0,"",IF(Checklist48[[#This Row],[RelatedPQ]]="","",IF((INDEX(S2PQ_relational[],MATCH(Checklist48[[#This Row],[PIGUID&amp;NO]],S2PQ_relational[PIGUID &amp; "NO"],0),1))=Checklist48[[#This Row],[PIGUID]],"niet van toepassing",""))))</f>
        <v/>
      </c>
      <c r="Q43" s="60" t="str">
        <f>IF(Checklist48[[#This Row],[N.v.t.]]="niet van toepassing",INDEX(S2PQ[[Stap 2 vragen]:[Justification]],MATCH(Checklist48[[#This Row],[RelatedPQ]],S2PQ[S2PQGUID],0),3),"")</f>
        <v/>
      </c>
      <c r="R43" s="70"/>
    </row>
    <row r="44" spans="2:18" ht="247.5" x14ac:dyDescent="0.25">
      <c r="B44" s="58"/>
      <c r="C44" s="58"/>
      <c r="D44" s="73">
        <f>IF(Checklist48[[#This Row],[SGUID]]="",IF(Checklist48[[#This Row],[SSGUID]]="",0,1),1)</f>
        <v>0</v>
      </c>
      <c r="E44" s="58" t="s">
        <v>1319</v>
      </c>
      <c r="F44" s="59" t="str">
        <f>_xlfn.IFNA(Checklist48[[#This Row],[RelatedPQ]],"NA")</f>
        <v>NA</v>
      </c>
      <c r="G44" s="60" t="e">
        <f>IF(Checklist48[[#This Row],[PIGUID]]="","",INDEX(S2PQ_relational[],MATCH(Checklist48[[#This Row],[PIGUID&amp;NO]],S2PQ_relational[PIGUID &amp; "NO"],0),2))</f>
        <v>#N/A</v>
      </c>
      <c r="H44" s="59" t="str">
        <f>Checklist48[[#This Row],[PIGUID]]&amp;"NO"</f>
        <v>2k5jjbiPRhGSA4MK02DgLbNO</v>
      </c>
      <c r="I44" s="59" t="b">
        <f>IF(Checklist48[[#This Row],[PIGUID]]="","",INDEX(PIs[NA Exempt],MATCH(Checklist48[[#This Row],[PIGUID]],PIs[GUID],0),1))</f>
        <v>0</v>
      </c>
      <c r="J44" s="61" t="str">
        <f>IF(Checklist48[[#This Row],[SGUID]]="",IF(Checklist48[[#This Row],[SSGUID]]="",IF(Checklist48[[#This Row],[PIGUID]]="","",INDEX(PIs[[Column1]:[SS]],MATCH(Checklist48[[#This Row],[PIGUID]],PIs[GUID],0),2)),INDEX(PIs[[Column1]:[SS]],MATCH(Checklist48[[#This Row],[SSGUID]],PIs[SSGUID],0),18)),INDEX(PIs[[Column1]:[SS]],MATCH(Checklist48[[#This Row],[SGUID]],PIs[SGUID],0),14))</f>
        <v>FV-Smart 10.02</v>
      </c>
      <c r="K44"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worden gewezen op hun rechten met betrekking tot de standaard, en er is een klachtenmechanisme beschikbaar en geïmplementeerd waar medewerkers hun klachten vertrouwelijk kunnen melden en zonder angst voor represailles.</v>
      </c>
      <c r="L44" s="62" t="str">
        <f>IF(Checklist48[[#This Row],[SGUID]]="",IF(Checklist48[[#This Row],[SSGUID]]="",INDEX(PIs[[Column1]:[SS]],MATCH(Checklist48[[#This Row],[PIGUID]],PIs[GUID],0),6),""),"")</f>
        <v>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De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v>
      </c>
      <c r="M44" s="60" t="str">
        <f>IF(Checklist48[[#This Row],[SSGUID]]="",IF(Checklist48[[#This Row],[PIGUID]]="","",INDEX(PIs[[Column1]:[SS]],MATCH(Checklist48[[#This Row],[PIGUID]],PIs[GUID],0),8)),"")</f>
        <v>Major Must</v>
      </c>
      <c r="N44" s="68"/>
      <c r="O44" s="68"/>
      <c r="P44" s="60" t="str">
        <f>IF(Checklist48[[#This Row],[ifna]]="NA","",IF(Checklist48[[#This Row],[RelatedPQ]]=0,"",IF(Checklist48[[#This Row],[RelatedPQ]]="","",IF((INDEX(S2PQ_relational[],MATCH(Checklist48[[#This Row],[PIGUID&amp;NO]],S2PQ_relational[PIGUID &amp; "NO"],0),1))=Checklist48[[#This Row],[PIGUID]],"niet van toepassing",""))))</f>
        <v/>
      </c>
      <c r="Q44" s="60" t="str">
        <f>IF(Checklist48[[#This Row],[N.v.t.]]="niet van toepassing",INDEX(S2PQ[[Stap 2 vragen]:[Justification]],MATCH(Checklist48[[#This Row],[RelatedPQ]],S2PQ[S2PQGUID],0),3),"")</f>
        <v/>
      </c>
      <c r="R44" s="70"/>
    </row>
    <row r="45" spans="2:18" ht="33.75" x14ac:dyDescent="0.25">
      <c r="B45" s="58" t="s">
        <v>1229</v>
      </c>
      <c r="C45" s="58"/>
      <c r="D45" s="73">
        <f>IF(Checklist48[[#This Row],[SGUID]]="",IF(Checklist48[[#This Row],[SSGUID]]="",0,1),1)</f>
        <v>1</v>
      </c>
      <c r="E45" s="58"/>
      <c r="F45" s="59" t="str">
        <f>_xlfn.IFNA(Checklist48[[#This Row],[RelatedPQ]],"NA")</f>
        <v/>
      </c>
      <c r="G45" s="60" t="str">
        <f>IF(Checklist48[[#This Row],[PIGUID]]="","",INDEX(S2PQ_relational[],MATCH(Checklist48[[#This Row],[PIGUID&amp;NO]],S2PQ_relational[PIGUID &amp; "NO"],0),2))</f>
        <v/>
      </c>
      <c r="H45" s="59" t="str">
        <f>Checklist48[[#This Row],[PIGUID]]&amp;"NO"</f>
        <v>NO</v>
      </c>
      <c r="I45" s="59" t="str">
        <f>IF(Checklist48[[#This Row],[PIGUID]]="","",INDEX(PIs[NA Exempt],MATCH(Checklist48[[#This Row],[PIGUID]],PIs[GUID],0),1))</f>
        <v/>
      </c>
      <c r="J45" s="61" t="str">
        <f>IF(Checklist48[[#This Row],[SGUID]]="",IF(Checklist48[[#This Row],[SSGUID]]="",IF(Checklist48[[#This Row],[PIGUID]]="","",INDEX(PIs[[Column1]:[SS]],MATCH(Checklist48[[#This Row],[PIGUID]],PIs[GUID],0),2)),INDEX(PIs[[Column1]:[SS]],MATCH(Checklist48[[#This Row],[SSGUID]],PIs[SSGUID],0),18)),INDEX(PIs[[Column1]:[SS]],MATCH(Checklist48[[#This Row],[SGUID]],PIs[SGUID],0),14))</f>
        <v>FV 11 NIET-CONFORME PRODUCTEN</v>
      </c>
      <c r="K45" s="60" t="str">
        <f>IF(Checklist48[[#This Row],[SGUID]]="",IF(Checklist48[[#This Row],[SSGUID]]="",IF(Checklist48[[#This Row],[PIGUID]]="","",INDEX(PIs[[Column1]:[SS]],MATCH(Checklist48[[#This Row],[PIGUID]],PIs[GUID],0),4)),INDEX(PIs[[Column1]:[Ssbody]],MATCH(Checklist48[[#This Row],[SSGUID]],PIs[SSGUID],0),19)),INDEX(PIs[[Column1]:[SS]],MATCH(Checklist48[[#This Row],[SGUID]],PIs[SGUID],0),15))</f>
        <v>-</v>
      </c>
      <c r="L45" s="62" t="str">
        <f>IF(Checklist48[[#This Row],[SGUID]]="",IF(Checklist48[[#This Row],[SSGUID]]="",INDEX(PIs[[Column1]:[SS]],MATCH(Checklist48[[#This Row],[PIGUID]],PIs[GUID],0),6),""),"")</f>
        <v/>
      </c>
      <c r="M45" s="60" t="str">
        <f>IF(Checklist48[[#This Row],[SSGUID]]="",IF(Checklist48[[#This Row],[PIGUID]]="","",INDEX(PIs[[Column1]:[SS]],MATCH(Checklist48[[#This Row],[PIGUID]],PIs[GUID],0),8)),"")</f>
        <v/>
      </c>
      <c r="N45" s="68"/>
      <c r="O45" s="68"/>
      <c r="P45" s="60" t="str">
        <f>IF(Checklist48[[#This Row],[ifna]]="NA","",IF(Checklist48[[#This Row],[RelatedPQ]]=0,"",IF(Checklist48[[#This Row],[RelatedPQ]]="","",IF((INDEX(S2PQ_relational[],MATCH(Checklist48[[#This Row],[PIGUID&amp;NO]],S2PQ_relational[PIGUID &amp; "NO"],0),1))=Checklist48[[#This Row],[PIGUID]],"niet van toepassing",""))))</f>
        <v/>
      </c>
      <c r="Q45" s="60" t="str">
        <f>IF(Checklist48[[#This Row],[N.v.t.]]="niet van toepassing",INDEX(S2PQ[[Stap 2 vragen]:[Justification]],MATCH(Checklist48[[#This Row],[RelatedPQ]],S2PQ[S2PQGUID],0),3),"")</f>
        <v/>
      </c>
      <c r="R45" s="70"/>
    </row>
    <row r="46" spans="2:18" ht="33.75" hidden="1" x14ac:dyDescent="0.25">
      <c r="B46" s="58"/>
      <c r="C46" s="58" t="s">
        <v>119</v>
      </c>
      <c r="D46" s="73">
        <f>IF(Checklist48[[#This Row],[SGUID]]="",IF(Checklist48[[#This Row],[SSGUID]]="",0,1),1)</f>
        <v>1</v>
      </c>
      <c r="E46" s="58"/>
      <c r="F46" s="59" t="str">
        <f>_xlfn.IFNA(Checklist48[[#This Row],[RelatedPQ]],"NA")</f>
        <v/>
      </c>
      <c r="G46" s="60" t="str">
        <f>IF(Checklist48[[#This Row],[PIGUID]]="","",INDEX(S2PQ_relational[],MATCH(Checklist48[[#This Row],[PIGUID&amp;NO]],S2PQ_relational[PIGUID &amp; "NO"],0),2))</f>
        <v/>
      </c>
      <c r="H46" s="59" t="str">
        <f>Checklist48[[#This Row],[PIGUID]]&amp;"NO"</f>
        <v>NO</v>
      </c>
      <c r="I46" s="59" t="str">
        <f>IF(Checklist48[[#This Row],[PIGUID]]="","",INDEX(PIs[NA Exempt],MATCH(Checklist48[[#This Row],[PIGUID]],PIs[GUID],0),1))</f>
        <v/>
      </c>
      <c r="J46" s="61" t="str">
        <f>IF(Checklist48[[#This Row],[SGUID]]="",IF(Checklist48[[#This Row],[SSGUID]]="",IF(Checklist48[[#This Row],[PIGUID]]="","",INDEX(PIs[[Column1]:[SS]],MATCH(Checklist48[[#This Row],[PIGUID]],PIs[GUID],0),2)),INDEX(PIs[[Column1]:[SS]],MATCH(Checklist48[[#This Row],[SSGUID]],PIs[SSGUID],0),18)),INDEX(PIs[[Column1]:[SS]],MATCH(Checklist48[[#This Row],[SGUID]],PIs[SGUID],0),14))</f>
        <v>-</v>
      </c>
      <c r="K46" s="60" t="str">
        <f>IF(Checklist48[[#This Row],[SGUID]]="",IF(Checklist48[[#This Row],[SSGUID]]="",IF(Checklist48[[#This Row],[PIGUID]]="","",INDEX(PIs[[Column1]:[SS]],MATCH(Checklist48[[#This Row],[PIGUID]],PIs[GUID],0),4)),INDEX(PIs[[Column1]:[Ssbody]],MATCH(Checklist48[[#This Row],[SSGUID]],PIs[SSGUID],0),19)),INDEX(PIs[[Column1]:[SS]],MATCH(Checklist48[[#This Row],[SGUID]],PIs[SGUID],0),15))</f>
        <v>-</v>
      </c>
      <c r="L46" s="62" t="str">
        <f>IF(Checklist48[[#This Row],[SGUID]]="",IF(Checklist48[[#This Row],[SSGUID]]="",INDEX(PIs[[Column1]:[SS]],MATCH(Checklist48[[#This Row],[PIGUID]],PIs[GUID],0),6),""),"")</f>
        <v/>
      </c>
      <c r="M46" s="60" t="str">
        <f>IF(Checklist48[[#This Row],[SSGUID]]="",IF(Checklist48[[#This Row],[PIGUID]]="","",INDEX(PIs[[Column1]:[SS]],MATCH(Checklist48[[#This Row],[PIGUID]],PIs[GUID],0),8)),"")</f>
        <v/>
      </c>
      <c r="N46" s="68"/>
      <c r="O46" s="68"/>
      <c r="P46" s="60" t="str">
        <f>IF(Checklist48[[#This Row],[ifna]]="NA","",IF(Checklist48[[#This Row],[RelatedPQ]]=0,"",IF(Checklist48[[#This Row],[RelatedPQ]]="","",IF((INDEX(S2PQ_relational[],MATCH(Checklist48[[#This Row],[PIGUID&amp;NO]],S2PQ_relational[PIGUID &amp; "NO"],0),1))=Checklist48[[#This Row],[PIGUID]],"niet van toepassing",""))))</f>
        <v/>
      </c>
      <c r="Q46" s="60" t="str">
        <f>IF(Checklist48[[#This Row],[N.v.t.]]="niet van toepassing",INDEX(S2PQ[[Stap 2 vragen]:[Justification]],MATCH(Checklist48[[#This Row],[RelatedPQ]],S2PQ[S2PQGUID],0),3),"")</f>
        <v/>
      </c>
      <c r="R46" s="70"/>
    </row>
    <row r="47" spans="2:18" ht="303.75" x14ac:dyDescent="0.25">
      <c r="B47" s="58"/>
      <c r="C47" s="58"/>
      <c r="D47" s="73">
        <f>IF(Checklist48[[#This Row],[SGUID]]="",IF(Checklist48[[#This Row],[SSGUID]]="",0,1),1)</f>
        <v>0</v>
      </c>
      <c r="E47" s="58" t="s">
        <v>1317</v>
      </c>
      <c r="F47" s="59" t="str">
        <f>_xlfn.IFNA(Checklist48[[#This Row],[RelatedPQ]],"NA")</f>
        <v>NA</v>
      </c>
      <c r="G47" s="60" t="e">
        <f>IF(Checklist48[[#This Row],[PIGUID]]="","",INDEX(S2PQ_relational[],MATCH(Checklist48[[#This Row],[PIGUID&amp;NO]],S2PQ_relational[PIGUID &amp; "NO"],0),2))</f>
        <v>#N/A</v>
      </c>
      <c r="H47" s="59" t="str">
        <f>Checklist48[[#This Row],[PIGUID]]&amp;"NO"</f>
        <v>1PQLyFfvT8HcHlv1U36FDFNO</v>
      </c>
      <c r="I47" s="59" t="b">
        <f>IF(Checklist48[[#This Row],[PIGUID]]="","",INDEX(PIs[NA Exempt],MATCH(Checklist48[[#This Row],[PIGUID]],PIs[GUID],0),1))</f>
        <v>0</v>
      </c>
      <c r="J47" s="61" t="str">
        <f>IF(Checklist48[[#This Row],[SGUID]]="",IF(Checklist48[[#This Row],[SSGUID]]="",IF(Checklist48[[#This Row],[PIGUID]]="","",INDEX(PIs[[Column1]:[SS]],MATCH(Checklist48[[#This Row],[PIGUID]],PIs[GUID],0),2)),INDEX(PIs[[Column1]:[SS]],MATCH(Checklist48[[#This Row],[SSGUID]],PIs[SSGUID],0),18)),INDEX(PIs[[Column1]:[SS]],MATCH(Checklist48[[#This Row],[SGUID]],PIs[SGUID],0),14))</f>
        <v>FV-Smart 11.01</v>
      </c>
      <c r="K47" s="60" t="str">
        <f>IF(Checklist48[[#This Row],[SGUID]]="",IF(Checklist48[[#This Row],[SSGUID]]="",IF(Checklist48[[#This Row],[PIGUID]]="","",INDEX(PIs[[Column1]:[SS]],MATCH(Checklist48[[#This Row],[PIGUID]],PIs[GUID],0),4)),INDEX(PIs[[Column1]:[Ssbody]],MATCH(Checklist48[[#This Row],[SSGUID]],PIs[SSGUID],0),19)),INDEX(PIs[[Column1]:[SS]],MATCH(Checklist48[[#This Row],[SGUID]],PIs[SGUID],0),15))</f>
        <v>Er zijn procedures aanwezig voor het beheren en verwerken van niet-conforme producten.</v>
      </c>
      <c r="L47" s="62" t="str">
        <f>IF(Checklist48[[#This Row],[SGUID]]="",IF(Checklist48[[#This Row],[SSGUID]]="",INDEX(PIs[[Column1]:[SS]],MATCH(Checklist48[[#This Row],[PIGUID]],PIs[GUID],0),6),""),"")</f>
        <v>Gedocumenteerde procedures, waaronder een proces voor vasthouden en vrijgeven, moeten aanwezig zijn om onbedoeld gebruik of levering van niet-conforme producten te voorkomen.
Producten kunnen als niet-conform worden beschouwd vanwege problemen met voedselveiligheid, kwaliteitsproblemen, overschrijding van de maximumwaarde voor residuen, problemen met kruisbesmetting, etc.
Niet-conforme producten moeten tijdens productie en verwerking worden geïdentificeerd. Niet-conforme producten moeten worden gescheiden, op juiste wijze worden verwerkt en mogelijk doorgestuurd naar een geschikt eindgebruik (verwerking, diervoeder, etc.). Als producten niet worden doorgestuurd, moeten ze op juiste wijze worden verwijderd.
Producten die een risico vormen voor de voedselveiligheid mogen niet worden geoogst of moeten worden verwijderd. Verwijderde producten en afvalmateriaal moeten worden opgeslagen in duidelijk aangewezen gebieden om verontreiniging van producten te voorkomen. Er moeten waarschuwingsborden worden gebruikt om afvalproducten te identificeren, indien van toepassing. Deze plaatsen moeten regelmatig worden schoongemaakt en/of ontsmet volgens het schoonmaakschema.</v>
      </c>
      <c r="M47" s="60" t="str">
        <f>IF(Checklist48[[#This Row],[SSGUID]]="",IF(Checklist48[[#This Row],[PIGUID]]="","",INDEX(PIs[[Column1]:[SS]],MATCH(Checklist48[[#This Row],[PIGUID]],PIs[GUID],0),8)),"")</f>
        <v>Major Must</v>
      </c>
      <c r="N47" s="68"/>
      <c r="O47" s="68"/>
      <c r="P47" s="60" t="str">
        <f>IF(Checklist48[[#This Row],[ifna]]="NA","",IF(Checklist48[[#This Row],[RelatedPQ]]=0,"",IF(Checklist48[[#This Row],[RelatedPQ]]="","",IF((INDEX(S2PQ_relational[],MATCH(Checklist48[[#This Row],[PIGUID&amp;NO]],S2PQ_relational[PIGUID &amp; "NO"],0),1))=Checklist48[[#This Row],[PIGUID]],"niet van toepassing",""))))</f>
        <v/>
      </c>
      <c r="Q47" s="60" t="str">
        <f>IF(Checklist48[[#This Row],[N.v.t.]]="niet van toepassing",INDEX(S2PQ[[Stap 2 vragen]:[Justification]],MATCH(Checklist48[[#This Row],[RelatedPQ]],S2PQ[S2PQGUID],0),3),"")</f>
        <v/>
      </c>
      <c r="R47" s="70"/>
    </row>
    <row r="48" spans="2:18" ht="33.75" x14ac:dyDescent="0.25">
      <c r="B48" s="58" t="s">
        <v>1172</v>
      </c>
      <c r="C48" s="58"/>
      <c r="D48" s="73">
        <f>IF(Checklist48[[#This Row],[SGUID]]="",IF(Checklist48[[#This Row],[SSGUID]]="",0,1),1)</f>
        <v>1</v>
      </c>
      <c r="E48" s="58"/>
      <c r="F48" s="59" t="str">
        <f>_xlfn.IFNA(Checklist48[[#This Row],[RelatedPQ]],"NA")</f>
        <v/>
      </c>
      <c r="G48" s="60" t="str">
        <f>IF(Checklist48[[#This Row],[PIGUID]]="","",INDEX(S2PQ_relational[],MATCH(Checklist48[[#This Row],[PIGUID&amp;NO]],S2PQ_relational[PIGUID &amp; "NO"],0),2))</f>
        <v/>
      </c>
      <c r="H48" s="59" t="str">
        <f>Checklist48[[#This Row],[PIGUID]]&amp;"NO"</f>
        <v>NO</v>
      </c>
      <c r="I48" s="59" t="str">
        <f>IF(Checklist48[[#This Row],[PIGUID]]="","",INDEX(PIs[NA Exempt],MATCH(Checklist48[[#This Row],[PIGUID]],PIs[GUID],0),1))</f>
        <v/>
      </c>
      <c r="J48" s="61" t="str">
        <f>IF(Checklist48[[#This Row],[SGUID]]="",IF(Checklist48[[#This Row],[SSGUID]]="",IF(Checklist48[[#This Row],[PIGUID]]="","",INDEX(PIs[[Column1]:[SS]],MATCH(Checklist48[[#This Row],[PIGUID]],PIs[GUID],0),2)),INDEX(PIs[[Column1]:[SS]],MATCH(Checklist48[[#This Row],[SSGUID]],PIs[SSGUID],0),18)),INDEX(PIs[[Column1]:[SS]],MATCH(Checklist48[[#This Row],[SGUID]],PIs[SGUID],0),14))</f>
        <v>FV 12 LABORATORIUMTESTEN</v>
      </c>
      <c r="K48" s="60" t="str">
        <f>IF(Checklist48[[#This Row],[SGUID]]="",IF(Checklist48[[#This Row],[SSGUID]]="",IF(Checklist48[[#This Row],[PIGUID]]="","",INDEX(PIs[[Column1]:[SS]],MATCH(Checklist48[[#This Row],[PIGUID]],PIs[GUID],0),4)),INDEX(PIs[[Column1]:[Ssbody]],MATCH(Checklist48[[#This Row],[SSGUID]],PIs[SSGUID],0),19)),INDEX(PIs[[Column1]:[SS]],MATCH(Checklist48[[#This Row],[SGUID]],PIs[SGUID],0),15))</f>
        <v>-</v>
      </c>
      <c r="L48" s="62" t="str">
        <f>IF(Checklist48[[#This Row],[SGUID]]="",IF(Checklist48[[#This Row],[SSGUID]]="",INDEX(PIs[[Column1]:[SS]],MATCH(Checklist48[[#This Row],[PIGUID]],PIs[GUID],0),6),""),"")</f>
        <v/>
      </c>
      <c r="M48" s="60" t="str">
        <f>IF(Checklist48[[#This Row],[SSGUID]]="",IF(Checklist48[[#This Row],[PIGUID]]="","",INDEX(PIs[[Column1]:[SS]],MATCH(Checklist48[[#This Row],[PIGUID]],PIs[GUID],0),8)),"")</f>
        <v/>
      </c>
      <c r="N48" s="68"/>
      <c r="O48" s="68"/>
      <c r="P48" s="60" t="str">
        <f>IF(Checklist48[[#This Row],[ifna]]="NA","",IF(Checklist48[[#This Row],[RelatedPQ]]=0,"",IF(Checklist48[[#This Row],[RelatedPQ]]="","",IF((INDEX(S2PQ_relational[],MATCH(Checklist48[[#This Row],[PIGUID&amp;NO]],S2PQ_relational[PIGUID &amp; "NO"],0),1))=Checklist48[[#This Row],[PIGUID]],"niet van toepassing",""))))</f>
        <v/>
      </c>
      <c r="Q48" s="60" t="str">
        <f>IF(Checklist48[[#This Row],[N.v.t.]]="niet van toepassing",INDEX(S2PQ[[Stap 2 vragen]:[Justification]],MATCH(Checklist48[[#This Row],[RelatedPQ]],S2PQ[S2PQGUID],0),3),"")</f>
        <v/>
      </c>
      <c r="R48" s="70"/>
    </row>
    <row r="49" spans="2:18" ht="33.75" hidden="1" x14ac:dyDescent="0.25">
      <c r="B49" s="58"/>
      <c r="C49" s="58" t="s">
        <v>119</v>
      </c>
      <c r="D49" s="73">
        <f>IF(Checklist48[[#This Row],[SGUID]]="",IF(Checklist48[[#This Row],[SSGUID]]="",0,1),1)</f>
        <v>1</v>
      </c>
      <c r="E49" s="58"/>
      <c r="F49" s="59" t="str">
        <f>_xlfn.IFNA(Checklist48[[#This Row],[RelatedPQ]],"NA")</f>
        <v/>
      </c>
      <c r="G49" s="60" t="str">
        <f>IF(Checklist48[[#This Row],[PIGUID]]="","",INDEX(S2PQ_relational[],MATCH(Checklist48[[#This Row],[PIGUID&amp;NO]],S2PQ_relational[PIGUID &amp; "NO"],0),2))</f>
        <v/>
      </c>
      <c r="H49" s="59" t="str">
        <f>Checklist48[[#This Row],[PIGUID]]&amp;"NO"</f>
        <v>NO</v>
      </c>
      <c r="I49" s="59" t="str">
        <f>IF(Checklist48[[#This Row],[PIGUID]]="","",INDEX(PIs[NA Exempt],MATCH(Checklist48[[#This Row],[PIGUID]],PIs[GUID],0),1))</f>
        <v/>
      </c>
      <c r="J49" s="61" t="str">
        <f>IF(Checklist48[[#This Row],[SGUID]]="",IF(Checklist48[[#This Row],[SSGUID]]="",IF(Checklist48[[#This Row],[PIGUID]]="","",INDEX(PIs[[Column1]:[SS]],MATCH(Checklist48[[#This Row],[PIGUID]],PIs[GUID],0),2)),INDEX(PIs[[Column1]:[SS]],MATCH(Checklist48[[#This Row],[SSGUID]],PIs[SSGUID],0),18)),INDEX(PIs[[Column1]:[SS]],MATCH(Checklist48[[#This Row],[SGUID]],PIs[SGUID],0),14))</f>
        <v>-</v>
      </c>
      <c r="K49" s="60" t="str">
        <f>IF(Checklist48[[#This Row],[SGUID]]="",IF(Checklist48[[#This Row],[SSGUID]]="",IF(Checklist48[[#This Row],[PIGUID]]="","",INDEX(PIs[[Column1]:[SS]],MATCH(Checklist48[[#This Row],[PIGUID]],PIs[GUID],0),4)),INDEX(PIs[[Column1]:[Ssbody]],MATCH(Checklist48[[#This Row],[SSGUID]],PIs[SSGUID],0),19)),INDEX(PIs[[Column1]:[SS]],MATCH(Checklist48[[#This Row],[SGUID]],PIs[SGUID],0),15))</f>
        <v>-</v>
      </c>
      <c r="L49" s="62" t="str">
        <f>IF(Checklist48[[#This Row],[SGUID]]="",IF(Checklist48[[#This Row],[SSGUID]]="",INDEX(PIs[[Column1]:[SS]],MATCH(Checklist48[[#This Row],[PIGUID]],PIs[GUID],0),6),""),"")</f>
        <v/>
      </c>
      <c r="M49" s="60" t="str">
        <f>IF(Checklist48[[#This Row],[SSGUID]]="",IF(Checklist48[[#This Row],[PIGUID]]="","",INDEX(PIs[[Column1]:[SS]],MATCH(Checklist48[[#This Row],[PIGUID]],PIs[GUID],0),8)),"")</f>
        <v/>
      </c>
      <c r="N49" s="68"/>
      <c r="O49" s="68"/>
      <c r="P49" s="60" t="str">
        <f>IF(Checklist48[[#This Row],[ifna]]="NA","",IF(Checklist48[[#This Row],[RelatedPQ]]=0,"",IF(Checklist48[[#This Row],[RelatedPQ]]="","",IF((INDEX(S2PQ_relational[],MATCH(Checklist48[[#This Row],[PIGUID&amp;NO]],S2PQ_relational[PIGUID &amp; "NO"],0),1))=Checklist48[[#This Row],[PIGUID]],"niet van toepassing",""))))</f>
        <v/>
      </c>
      <c r="Q49" s="60" t="str">
        <f>IF(Checklist48[[#This Row],[N.v.t.]]="niet van toepassing",INDEX(S2PQ[[Stap 2 vragen]:[Justification]],MATCH(Checklist48[[#This Row],[RelatedPQ]],S2PQ[S2PQGUID],0),3),"")</f>
        <v/>
      </c>
      <c r="R49" s="70"/>
    </row>
    <row r="50" spans="2:18" ht="258.75" x14ac:dyDescent="0.25">
      <c r="B50" s="58"/>
      <c r="C50" s="58"/>
      <c r="D50" s="73">
        <f>IF(Checklist48[[#This Row],[SGUID]]="",IF(Checklist48[[#This Row],[SSGUID]]="",0,1),1)</f>
        <v>0</v>
      </c>
      <c r="E50" s="58" t="s">
        <v>1318</v>
      </c>
      <c r="F50" s="59" t="str">
        <f>_xlfn.IFNA(Checklist48[[#This Row],[RelatedPQ]],"NA")</f>
        <v>NA</v>
      </c>
      <c r="G50" s="60" t="e">
        <f>IF(Checklist48[[#This Row],[PIGUID]]="","",INDEX(S2PQ_relational[],MATCH(Checklist48[[#This Row],[PIGUID&amp;NO]],S2PQ_relational[PIGUID &amp; "NO"],0),2))</f>
        <v>#N/A</v>
      </c>
      <c r="H50" s="59" t="str">
        <f>Checklist48[[#This Row],[PIGUID]]&amp;"NO"</f>
        <v>2yao6QMFg6n8laqX5uBD5bNO</v>
      </c>
      <c r="I50" s="59" t="b">
        <f>IF(Checklist48[[#This Row],[PIGUID]]="","",INDEX(PIs[NA Exempt],MATCH(Checklist48[[#This Row],[PIGUID]],PIs[GUID],0),1))</f>
        <v>0</v>
      </c>
      <c r="J50" s="61" t="str">
        <f>IF(Checklist48[[#This Row],[SGUID]]="",IF(Checklist48[[#This Row],[SSGUID]]="",IF(Checklist48[[#This Row],[PIGUID]]="","",INDEX(PIs[[Column1]:[SS]],MATCH(Checklist48[[#This Row],[PIGUID]],PIs[GUID],0),2)),INDEX(PIs[[Column1]:[SS]],MATCH(Checklist48[[#This Row],[SSGUID]],PIs[SSGUID],0),18)),INDEX(PIs[[Column1]:[SS]],MATCH(Checklist48[[#This Row],[SGUID]],PIs[SGUID],0),14))</f>
        <v>FV-Smart 12.01</v>
      </c>
      <c r="K50" s="60" t="str">
        <f>IF(Checklist48[[#This Row],[SGUID]]="",IF(Checklist48[[#This Row],[SSGUID]]="",IF(Checklist48[[#This Row],[PIGUID]]="","",INDEX(PIs[[Column1]:[SS]],MATCH(Checklist48[[#This Row],[PIGUID]],PIs[GUID],0),4)),INDEX(PIs[[Column1]:[Ssbody]],MATCH(Checklist48[[#This Row],[SSGUID]],PIs[SSGUID],0),19)),INDEX(PIs[[Column1]:[SS]],MATCH(Checklist48[[#This Row],[SGUID]],PIs[SGUID],0),15))</f>
        <v>Laboratoriumtesten worden uitgevoerd in overeenstemming met de eisen van de industrie.</v>
      </c>
      <c r="L50" s="62" t="str">
        <f>IF(Checklist48[[#This Row],[SGUID]]="",IF(Checklist48[[#This Row],[SSGUID]]="",INDEX(PIs[[Column1]:[SS]],MATCH(Checklist48[[#This Row],[PIGUID]],PIs[GUID],0),6),""),"")</f>
        <v>Er moet gedocumenteerd bewijs zijn dat de laboratoria die worden gebruikt om parameters te analyseren die van invloed zijn op voedselveiligheid, werken in overeenstemming met de eisen van ISO/IEC 17025. In landen, regio’s of situaties waarin een laboratorium met geldende ISO/IEC-certificering niet beschikbaar is, kunnen alternatieve nationale/regionale laboratoriumverificaties worden voorgelegd. In landen en regio’s met laboratoria die werken in overeenstemming met ISO/IEC 17025, moeten dergelijke laboratoria worden gebruikt voor analyse die vereist wordt door de standaard en ondersteunende risicobeoordelingen.
Analyse moet omvatten: waterkwaliteit, residuen van gewasbeschermingsmiddelen, milieumonsters, en microbiële, chemische en fysieke verontreiniging en andere toepasselijke testen. De laboratoria moeten bewijs van deelname laten zien aan bekwaamheidstesten of toepasselijke certificeringen (bijv. provider van bekwaamheidstestprogramma FAPAS®).</v>
      </c>
      <c r="M50" s="60" t="str">
        <f>IF(Checklist48[[#This Row],[SSGUID]]="",IF(Checklist48[[#This Row],[PIGUID]]="","",INDEX(PIs[[Column1]:[SS]],MATCH(Checklist48[[#This Row],[PIGUID]],PIs[GUID],0),8)),"")</f>
        <v>Minor Must</v>
      </c>
      <c r="N50" s="68"/>
      <c r="O50" s="68"/>
      <c r="P50" s="60" t="str">
        <f>IF(Checklist48[[#This Row],[ifna]]="NA","",IF(Checklist48[[#This Row],[RelatedPQ]]=0,"",IF(Checklist48[[#This Row],[RelatedPQ]]="","",IF((INDEX(S2PQ_relational[],MATCH(Checklist48[[#This Row],[PIGUID&amp;NO]],S2PQ_relational[PIGUID &amp; "NO"],0),1))=Checklist48[[#This Row],[PIGUID]],"niet van toepassing",""))))</f>
        <v/>
      </c>
      <c r="Q50" s="60" t="str">
        <f>IF(Checklist48[[#This Row],[N.v.t.]]="niet van toepassing",INDEX(S2PQ[[Stap 2 vragen]:[Justification]],MATCH(Checklist48[[#This Row],[RelatedPQ]],S2PQ[S2PQGUID],0),3),"")</f>
        <v/>
      </c>
      <c r="R50" s="70"/>
    </row>
    <row r="51" spans="2:18" ht="45" x14ac:dyDescent="0.25">
      <c r="B51" s="58" t="s">
        <v>961</v>
      </c>
      <c r="C51" s="58"/>
      <c r="D51" s="73">
        <f>IF(Checklist48[[#This Row],[SGUID]]="",IF(Checklist48[[#This Row],[SSGUID]]="",0,1),1)</f>
        <v>1</v>
      </c>
      <c r="E51" s="58"/>
      <c r="F51" s="59" t="str">
        <f>_xlfn.IFNA(Checklist48[[#This Row],[RelatedPQ]],"NA")</f>
        <v/>
      </c>
      <c r="G51" s="60" t="str">
        <f>IF(Checklist48[[#This Row],[PIGUID]]="","",INDEX(S2PQ_relational[],MATCH(Checklist48[[#This Row],[PIGUID&amp;NO]],S2PQ_relational[PIGUID &amp; "NO"],0),2))</f>
        <v/>
      </c>
      <c r="H51" s="59" t="str">
        <f>Checklist48[[#This Row],[PIGUID]]&amp;"NO"</f>
        <v>NO</v>
      </c>
      <c r="I51" s="59" t="str">
        <f>IF(Checklist48[[#This Row],[PIGUID]]="","",INDEX(PIs[NA Exempt],MATCH(Checklist48[[#This Row],[PIGUID]],PIs[GUID],0),1))</f>
        <v/>
      </c>
      <c r="J51" s="61" t="str">
        <f>IF(Checklist48[[#This Row],[SGUID]]="",IF(Checklist48[[#This Row],[SSGUID]]="",IF(Checklist48[[#This Row],[PIGUID]]="","",INDEX(PIs[[Column1]:[SS]],MATCH(Checklist48[[#This Row],[PIGUID]],PIs[GUID],0),2)),INDEX(PIs[[Column1]:[SS]],MATCH(Checklist48[[#This Row],[SSGUID]],PIs[SSGUID],0),18)),INDEX(PIs[[Column1]:[SS]],MATCH(Checklist48[[#This Row],[SGUID]],PIs[SGUID],0),14))</f>
        <v>FV 13 APPARATUUR EN HULPMIDDELEN</v>
      </c>
      <c r="K51" s="60" t="str">
        <f>IF(Checklist48[[#This Row],[SGUID]]="",IF(Checklist48[[#This Row],[SSGUID]]="",IF(Checklist48[[#This Row],[PIGUID]]="","",INDEX(PIs[[Column1]:[SS]],MATCH(Checklist48[[#This Row],[PIGUID]],PIs[GUID],0),4)),INDEX(PIs[[Column1]:[Ssbody]],MATCH(Checklist48[[#This Row],[SSGUID]],PIs[SSGUID],0),19)),INDEX(PIs[[Column1]:[SS]],MATCH(Checklist48[[#This Row],[SGUID]],PIs[SGUID],0),15))</f>
        <v>-</v>
      </c>
      <c r="L51" s="62" t="str">
        <f>IF(Checklist48[[#This Row],[SGUID]]="",IF(Checklist48[[#This Row],[SSGUID]]="",INDEX(PIs[[Column1]:[SS]],MATCH(Checklist48[[#This Row],[PIGUID]],PIs[GUID],0),6),""),"")</f>
        <v/>
      </c>
      <c r="M51" s="60" t="str">
        <f>IF(Checklist48[[#This Row],[SSGUID]]="",IF(Checklist48[[#This Row],[PIGUID]]="","",INDEX(PIs[[Column1]:[SS]],MATCH(Checklist48[[#This Row],[PIGUID]],PIs[GUID],0),8)),"")</f>
        <v/>
      </c>
      <c r="N51" s="68"/>
      <c r="O51" s="68"/>
      <c r="P51" s="60" t="str">
        <f>IF(Checklist48[[#This Row],[ifna]]="NA","",IF(Checklist48[[#This Row],[RelatedPQ]]=0,"",IF(Checklist48[[#This Row],[RelatedPQ]]="","",IF((INDEX(S2PQ_relational[],MATCH(Checklist48[[#This Row],[PIGUID&amp;NO]],S2PQ_relational[PIGUID &amp; "NO"],0),1))=Checklist48[[#This Row],[PIGUID]],"niet van toepassing",""))))</f>
        <v/>
      </c>
      <c r="Q51" s="60" t="str">
        <f>IF(Checklist48[[#This Row],[N.v.t.]]="niet van toepassing",INDEX(S2PQ[[Stap 2 vragen]:[Justification]],MATCH(Checklist48[[#This Row],[RelatedPQ]],S2PQ[S2PQGUID],0),3),"")</f>
        <v/>
      </c>
      <c r="R51" s="70"/>
    </row>
    <row r="52" spans="2:18" ht="33.75" hidden="1" x14ac:dyDescent="0.25">
      <c r="B52" s="58"/>
      <c r="C52" s="58" t="s">
        <v>119</v>
      </c>
      <c r="D52" s="73">
        <f>IF(Checklist48[[#This Row],[SGUID]]="",IF(Checklist48[[#This Row],[SSGUID]]="",0,1),1)</f>
        <v>1</v>
      </c>
      <c r="E52" s="58"/>
      <c r="F52" s="59" t="str">
        <f>_xlfn.IFNA(Checklist48[[#This Row],[RelatedPQ]],"NA")</f>
        <v/>
      </c>
      <c r="G52" s="60" t="str">
        <f>IF(Checklist48[[#This Row],[PIGUID]]="","",INDEX(S2PQ_relational[],MATCH(Checklist48[[#This Row],[PIGUID&amp;NO]],S2PQ_relational[PIGUID &amp; "NO"],0),2))</f>
        <v/>
      </c>
      <c r="H52" s="59" t="str">
        <f>Checklist48[[#This Row],[PIGUID]]&amp;"NO"</f>
        <v>NO</v>
      </c>
      <c r="I52" s="59" t="str">
        <f>IF(Checklist48[[#This Row],[PIGUID]]="","",INDEX(PIs[NA Exempt],MATCH(Checklist48[[#This Row],[PIGUID]],PIs[GUID],0),1))</f>
        <v/>
      </c>
      <c r="J52" s="61" t="str">
        <f>IF(Checklist48[[#This Row],[SGUID]]="",IF(Checklist48[[#This Row],[SSGUID]]="",IF(Checklist48[[#This Row],[PIGUID]]="","",INDEX(PIs[[Column1]:[SS]],MATCH(Checklist48[[#This Row],[PIGUID]],PIs[GUID],0),2)),INDEX(PIs[[Column1]:[SS]],MATCH(Checklist48[[#This Row],[SSGUID]],PIs[SSGUID],0),18)),INDEX(PIs[[Column1]:[SS]],MATCH(Checklist48[[#This Row],[SGUID]],PIs[SGUID],0),14))</f>
        <v>-</v>
      </c>
      <c r="K52" s="60" t="str">
        <f>IF(Checklist48[[#This Row],[SGUID]]="",IF(Checklist48[[#This Row],[SSGUID]]="",IF(Checklist48[[#This Row],[PIGUID]]="","",INDEX(PIs[[Column1]:[SS]],MATCH(Checklist48[[#This Row],[PIGUID]],PIs[GUID],0),4)),INDEX(PIs[[Column1]:[Ssbody]],MATCH(Checklist48[[#This Row],[SSGUID]],PIs[SSGUID],0),19)),INDEX(PIs[[Column1]:[SS]],MATCH(Checklist48[[#This Row],[SGUID]],PIs[SGUID],0),15))</f>
        <v>-</v>
      </c>
      <c r="L52" s="62" t="str">
        <f>IF(Checklist48[[#This Row],[SGUID]]="",IF(Checklist48[[#This Row],[SSGUID]]="",INDEX(PIs[[Column1]:[SS]],MATCH(Checklist48[[#This Row],[PIGUID]],PIs[GUID],0),6),""),"")</f>
        <v/>
      </c>
      <c r="M52" s="60" t="str">
        <f>IF(Checklist48[[#This Row],[SSGUID]]="",IF(Checklist48[[#This Row],[PIGUID]]="","",INDEX(PIs[[Column1]:[SS]],MATCH(Checklist48[[#This Row],[PIGUID]],PIs[GUID],0),8)),"")</f>
        <v/>
      </c>
      <c r="N52" s="68"/>
      <c r="O52" s="68"/>
      <c r="P52" s="60" t="str">
        <f>IF(Checklist48[[#This Row],[ifna]]="NA","",IF(Checklist48[[#This Row],[RelatedPQ]]=0,"",IF(Checklist48[[#This Row],[RelatedPQ]]="","",IF((INDEX(S2PQ_relational[],MATCH(Checklist48[[#This Row],[PIGUID&amp;NO]],S2PQ_relational[PIGUID &amp; "NO"],0),1))=Checklist48[[#This Row],[PIGUID]],"niet van toepassing",""))))</f>
        <v/>
      </c>
      <c r="Q52" s="60" t="str">
        <f>IF(Checklist48[[#This Row],[N.v.t.]]="niet van toepassing",INDEX(S2PQ[[Stap 2 vragen]:[Justification]],MATCH(Checklist48[[#This Row],[RelatedPQ]],S2PQ[S2PQGUID],0),3),"")</f>
        <v/>
      </c>
      <c r="R52" s="70"/>
    </row>
    <row r="53" spans="2:18" ht="371.25" x14ac:dyDescent="0.25">
      <c r="B53" s="58"/>
      <c r="C53" s="58"/>
      <c r="D53" s="73">
        <f>IF(Checklist48[[#This Row],[SGUID]]="",IF(Checklist48[[#This Row],[SSGUID]]="",0,1),1)</f>
        <v>0</v>
      </c>
      <c r="E53" s="58" t="s">
        <v>1248</v>
      </c>
      <c r="F53" s="59" t="str">
        <f>_xlfn.IFNA(Checklist48[[#This Row],[RelatedPQ]],"NA")</f>
        <v>NA</v>
      </c>
      <c r="G53" s="60" t="e">
        <f>IF(Checklist48[[#This Row],[PIGUID]]="","",INDEX(S2PQ_relational[],MATCH(Checklist48[[#This Row],[PIGUID&amp;NO]],S2PQ_relational[PIGUID &amp; "NO"],0),2))</f>
        <v>#N/A</v>
      </c>
      <c r="H53" s="59" t="str">
        <f>Checklist48[[#This Row],[PIGUID]]&amp;"NO"</f>
        <v>Vg55W79RaIpPOifF6r6SmNO</v>
      </c>
      <c r="I53" s="59" t="b">
        <f>IF(Checklist48[[#This Row],[PIGUID]]="","",INDEX(PIs[NA Exempt],MATCH(Checklist48[[#This Row],[PIGUID]],PIs[GUID],0),1))</f>
        <v>0</v>
      </c>
      <c r="J53" s="61" t="str">
        <f>IF(Checklist48[[#This Row],[SGUID]]="",IF(Checklist48[[#This Row],[SSGUID]]="",IF(Checklist48[[#This Row],[PIGUID]]="","",INDEX(PIs[[Column1]:[SS]],MATCH(Checklist48[[#This Row],[PIGUID]],PIs[GUID],0),2)),INDEX(PIs[[Column1]:[SS]],MATCH(Checklist48[[#This Row],[SSGUID]],PIs[SSGUID],0),18)),INDEX(PIs[[Column1]:[SS]],MATCH(Checklist48[[#This Row],[SGUID]],PIs[SGUID],0),14))</f>
        <v>FV-Smart 13.01</v>
      </c>
      <c r="K53" s="60" t="str">
        <f>IF(Checklist48[[#This Row],[SGUID]]="",IF(Checklist48[[#This Row],[SSGUID]]="",IF(Checklist48[[#This Row],[PIGUID]]="","",INDEX(PIs[[Column1]:[SS]],MATCH(Checklist48[[#This Row],[PIGUID]],PIs[GUID],0),4)),INDEX(PIs[[Column1]:[Ssbody]],MATCH(Checklist48[[#This Row],[SSGUID]],PIs[SSGUID],0),19)),INDEX(PIs[[Column1]:[SS]],MATCH(Checklist48[[#This Row],[SGUID]],PIs[SGUID],0),15))</f>
        <v>Apparatuur, gereedschap en hulpmiddelen zijn passend voor het doel en in goede staat.</v>
      </c>
      <c r="L53" s="62" t="str">
        <f>IF(Checklist48[[#This Row],[SGUID]]="",IF(Checklist48[[#This Row],[SSGUID]]="",INDEX(PIs[[Column1]:[SS]],MATCH(Checklist48[[#This Row],[PIGUID]],PIs[GUID],0),6),""),"")</f>
        <v>Apparatuur, gereedschap en hulpmiddelen die in contact komen met producten moeten gemaakt zijn van materialen die veilig zijn voor contact met producten en zodanig zijn ontworpen en geconstrueerd dat ze gegarandeerd gereinigd, ontsmet en onderhouden kunnen worden om verontreiniging te voorkomen.
Apparatuur, gereedschap en hulpmiddelen, zelfs die welke niet in direct contact komen met producten (schaalverdelingen, toepassingsapparatuur van gewasbeschermingsmiddelen of meststoffen, thermometers, pH-meters, etc.) moeten worden onderhouden, regelmatig geverifieerd, en, indien van toepassing, minstens een keer per jaar worden gekalibreerd.
Onderhoud, kalibratie (indien van toepassing) en reparatie van de apparatuur moeten gedocumenteerd worden. Onderhoudswerkzaamheden mogen geen risico vormen voor de voedselveiligheid,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v>
      </c>
      <c r="M53" s="60" t="str">
        <f>IF(Checklist48[[#This Row],[SSGUID]]="",IF(Checklist48[[#This Row],[PIGUID]]="","",INDEX(PIs[[Column1]:[SS]],MATCH(Checklist48[[#This Row],[PIGUID]],PIs[GUID],0),8)),"")</f>
        <v>Major Must</v>
      </c>
      <c r="N53" s="68"/>
      <c r="O53" s="68"/>
      <c r="P53" s="60" t="str">
        <f>IF(Checklist48[[#This Row],[ifna]]="NA","",IF(Checklist48[[#This Row],[RelatedPQ]]=0,"",IF(Checklist48[[#This Row],[RelatedPQ]]="","",IF((INDEX(S2PQ_relational[],MATCH(Checklist48[[#This Row],[PIGUID&amp;NO]],S2PQ_relational[PIGUID &amp; "NO"],0),1))=Checklist48[[#This Row],[PIGUID]],"niet van toepassing",""))))</f>
        <v/>
      </c>
      <c r="Q53" s="60" t="str">
        <f>IF(Checklist48[[#This Row],[N.v.t.]]="niet van toepassing",INDEX(S2PQ[[Stap 2 vragen]:[Justification]],MATCH(Checklist48[[#This Row],[RelatedPQ]],S2PQ[S2PQGUID],0),3),"")</f>
        <v/>
      </c>
      <c r="R53" s="70"/>
    </row>
    <row r="54" spans="2:18" ht="78.75" x14ac:dyDescent="0.25">
      <c r="B54" s="58"/>
      <c r="C54" s="58"/>
      <c r="D54" s="73">
        <f>IF(Checklist48[[#This Row],[SGUID]]="",IF(Checklist48[[#This Row],[SSGUID]]="",0,1),1)</f>
        <v>0</v>
      </c>
      <c r="E54" s="58" t="s">
        <v>1254</v>
      </c>
      <c r="F54" s="59" t="str">
        <f>_xlfn.IFNA(Checklist48[[#This Row],[RelatedPQ]],"NA")</f>
        <v>NA</v>
      </c>
      <c r="G54" s="60" t="e">
        <f>IF(Checklist48[[#This Row],[PIGUID]]="","",INDEX(S2PQ_relational[],MATCH(Checklist48[[#This Row],[PIGUID&amp;NO]],S2PQ_relational[PIGUID &amp; "NO"],0),2))</f>
        <v>#N/A</v>
      </c>
      <c r="H54" s="59" t="str">
        <f>Checklist48[[#This Row],[PIGUID]]&amp;"NO"</f>
        <v>4AV3oOMK6CP2zKJQMc49MHNO</v>
      </c>
      <c r="I54" s="59" t="b">
        <f>IF(Checklist48[[#This Row],[PIGUID]]="","",INDEX(PIs[NA Exempt],MATCH(Checklist48[[#This Row],[PIGUID]],PIs[GUID],0),1))</f>
        <v>0</v>
      </c>
      <c r="J54" s="61" t="str">
        <f>IF(Checklist48[[#This Row],[SGUID]]="",IF(Checklist48[[#This Row],[SSGUID]]="",IF(Checklist48[[#This Row],[PIGUID]]="","",INDEX(PIs[[Column1]:[SS]],MATCH(Checklist48[[#This Row],[PIGUID]],PIs[GUID],0),2)),INDEX(PIs[[Column1]:[SS]],MATCH(Checklist48[[#This Row],[SSGUID]],PIs[SSGUID],0),18)),INDEX(PIs[[Column1]:[SS]],MATCH(Checklist48[[#This Row],[SGUID]],PIs[SGUID],0),14))</f>
        <v>FV-Smart 13.02</v>
      </c>
      <c r="K54" s="60" t="str">
        <f>IF(Checklist48[[#This Row],[SGUID]]="",IF(Checklist48[[#This Row],[SSGUID]]="",IF(Checklist48[[#This Row],[PIGUID]]="","",INDEX(PIs[[Column1]:[SS]],MATCH(Checklist48[[#This Row],[PIGUID]],PIs[GUID],0),4)),INDEX(PIs[[Column1]:[Ssbody]],MATCH(Checklist48[[#This Row],[SSGUID]],PIs[SSGUID],0),19)),INDEX(PIs[[Column1]:[SS]],MATCH(Checklist48[[#This Row],[SGUID]],PIs[SGUID],0),15))</f>
        <v>Apparatuur wordt dusdanig opgeslagen dat verontreiniging van het product wordt voorkomen.</v>
      </c>
      <c r="L54" s="62" t="str">
        <f>IF(Checklist48[[#This Row],[SGUID]]="",IF(Checklist48[[#This Row],[SSGUID]]="",INDEX(PIs[[Column1]:[SS]],MATCH(Checklist48[[#This Row],[PIGUID]],PIs[GUID],0),6),""),"")</f>
        <v>Apparatuur (apparatuur voor het toepassen van gewasbeschermingsmiddelen of meststoffen, oogstapparatuur, verpakkingsmachines, etc.) moet op gepaste wijze worden opgeslagen ter voorkoming van mogelijke verontreiniging van producten of andere materialen die in contact kunnen komen met het eetbare deel van de geoogste producten.</v>
      </c>
      <c r="M54" s="60" t="str">
        <f>IF(Checklist48[[#This Row],[SSGUID]]="",IF(Checklist48[[#This Row],[PIGUID]]="","",INDEX(PIs[[Column1]:[SS]],MATCH(Checklist48[[#This Row],[PIGUID]],PIs[GUID],0),8)),"")</f>
        <v>Major Must</v>
      </c>
      <c r="N54" s="68"/>
      <c r="O54" s="68"/>
      <c r="P54" s="60" t="str">
        <f>IF(Checklist48[[#This Row],[ifna]]="NA","",IF(Checklist48[[#This Row],[RelatedPQ]]=0,"",IF(Checklist48[[#This Row],[RelatedPQ]]="","",IF((INDEX(S2PQ_relational[],MATCH(Checklist48[[#This Row],[PIGUID&amp;NO]],S2PQ_relational[PIGUID &amp; "NO"],0),1))=Checklist48[[#This Row],[PIGUID]],"niet van toepassing",""))))</f>
        <v/>
      </c>
      <c r="Q54" s="60" t="str">
        <f>IF(Checklist48[[#This Row],[N.v.t.]]="niet van toepassing",INDEX(S2PQ[[Stap 2 vragen]:[Justification]],MATCH(Checklist48[[#This Row],[RelatedPQ]],S2PQ[S2PQGUID],0),3),"")</f>
        <v/>
      </c>
      <c r="R54" s="70"/>
    </row>
    <row r="55" spans="2:18" ht="90" x14ac:dyDescent="0.25">
      <c r="B55" s="58"/>
      <c r="C55" s="58"/>
      <c r="D55" s="73">
        <f>IF(Checklist48[[#This Row],[SGUID]]="",IF(Checklist48[[#This Row],[SSGUID]]="",0,1),1)</f>
        <v>0</v>
      </c>
      <c r="E55" s="58" t="s">
        <v>1359</v>
      </c>
      <c r="F55" s="59" t="str">
        <f>_xlfn.IFNA(Checklist48[[#This Row],[RelatedPQ]],"NA")</f>
        <v>NA</v>
      </c>
      <c r="G55" s="60" t="e">
        <f>IF(Checklist48[[#This Row],[PIGUID]]="","",INDEX(S2PQ_relational[],MATCH(Checklist48[[#This Row],[PIGUID&amp;NO]],S2PQ_relational[PIGUID &amp; "NO"],0),2))</f>
        <v>#N/A</v>
      </c>
      <c r="H55" s="59" t="str">
        <f>Checklist48[[#This Row],[PIGUID]]&amp;"NO"</f>
        <v>2dICe16UyjeiIXsewSiZ0FNO</v>
      </c>
      <c r="I55" s="59" t="b">
        <f>IF(Checklist48[[#This Row],[PIGUID]]="","",INDEX(PIs[NA Exempt],MATCH(Checklist48[[#This Row],[PIGUID]],PIs[GUID],0),1))</f>
        <v>0</v>
      </c>
      <c r="J55" s="61" t="str">
        <f>IF(Checklist48[[#This Row],[SGUID]]="",IF(Checklist48[[#This Row],[SSGUID]]="",IF(Checklist48[[#This Row],[PIGUID]]="","",INDEX(PIs[[Column1]:[SS]],MATCH(Checklist48[[#This Row],[PIGUID]],PIs[GUID],0),2)),INDEX(PIs[[Column1]:[SS]],MATCH(Checklist48[[#This Row],[SSGUID]],PIs[SSGUID],0),18)),INDEX(PIs[[Column1]:[SS]],MATCH(Checklist48[[#This Row],[SGUID]],PIs[SGUID],0),14))</f>
        <v>FV-Smart 13.03</v>
      </c>
      <c r="K55" s="60" t="str">
        <f>IF(Checklist48[[#This Row],[SGUID]]="",IF(Checklist48[[#This Row],[SSGUID]]="",IF(Checklist48[[#This Row],[PIGUID]]="","",INDEX(PIs[[Column1]:[SS]],MATCH(Checklist48[[#This Row],[PIGUID]],PIs[GUID],0),4)),INDEX(PIs[[Column1]:[Ssbody]],MATCH(Checklist48[[#This Row],[SSGUID]],PIs[SSGUID],0),19)),INDEX(PIs[[Column1]:[SS]],MATCH(Checklist48[[#This Row],[SGUID]],PIs[SGUID],0),15))</f>
        <v>Voertuigen en apparatuur die worden gebruikt voor het laden, transporteren of opslaan van geoogste producten worden gereinigd, onderhouden en gebruiksklaar gemaakt.</v>
      </c>
      <c r="L55" s="62" t="str">
        <f>IF(Checklist48[[#This Row],[SGUID]]="",IF(Checklist48[[#This Row],[SSGUID]]="",INDEX(PIs[[Column1]:[SS]],MATCH(Checklist48[[#This Row],[PIGUID]],PIs[GUID],0),6),""),"")</f>
        <v>Voertuigen en apparatuur die worden gebruikt voor het laden, transporteren of opslaan van geoogste producten moeten worden gereinigd en onderhouden en opgeslagen om productverontreiniging te voorkomen (dierlijke mest, gemorste brandstoffen, etc.).
Voertuigen en apparatuur moeten geschikt zijn voor het beoogde doel.</v>
      </c>
      <c r="M55" s="60" t="str">
        <f>IF(Checklist48[[#This Row],[SSGUID]]="",IF(Checklist48[[#This Row],[PIGUID]]="","",INDEX(PIs[[Column1]:[SS]],MATCH(Checklist48[[#This Row],[PIGUID]],PIs[GUID],0),8)),"")</f>
        <v>Major Must</v>
      </c>
      <c r="N55" s="68"/>
      <c r="O55" s="68"/>
      <c r="P55" s="60" t="str">
        <f>IF(Checklist48[[#This Row],[ifna]]="NA","",IF(Checklist48[[#This Row],[RelatedPQ]]=0,"",IF(Checklist48[[#This Row],[RelatedPQ]]="","",IF((INDEX(S2PQ_relational[],MATCH(Checklist48[[#This Row],[PIGUID&amp;NO]],S2PQ_relational[PIGUID &amp; "NO"],0),1))=Checklist48[[#This Row],[PIGUID]],"niet van toepassing",""))))</f>
        <v/>
      </c>
      <c r="Q55" s="60" t="str">
        <f>IF(Checklist48[[#This Row],[N.v.t.]]="niet van toepassing",INDEX(S2PQ[[Stap 2 vragen]:[Justification]],MATCH(Checklist48[[#This Row],[RelatedPQ]],S2PQ[S2PQGUID],0),3),"")</f>
        <v/>
      </c>
      <c r="R55" s="70"/>
    </row>
    <row r="56" spans="2:18" ht="45" x14ac:dyDescent="0.25">
      <c r="B56" s="58" t="s">
        <v>941</v>
      </c>
      <c r="C56" s="58"/>
      <c r="D56" s="73">
        <f>IF(Checklist48[[#This Row],[SGUID]]="",IF(Checklist48[[#This Row],[SSGUID]]="",0,1),1)</f>
        <v>1</v>
      </c>
      <c r="E56" s="58"/>
      <c r="F56" s="59" t="str">
        <f>_xlfn.IFNA(Checklist48[[#This Row],[RelatedPQ]],"NA")</f>
        <v/>
      </c>
      <c r="G56" s="60" t="str">
        <f>IF(Checklist48[[#This Row],[PIGUID]]="","",INDEX(S2PQ_relational[],MATCH(Checklist48[[#This Row],[PIGUID&amp;NO]],S2PQ_relational[PIGUID &amp; "NO"],0),2))</f>
        <v/>
      </c>
      <c r="H56" s="59" t="str">
        <f>Checklist48[[#This Row],[PIGUID]]&amp;"NO"</f>
        <v>NO</v>
      </c>
      <c r="I56" s="59" t="str">
        <f>IF(Checklist48[[#This Row],[PIGUID]]="","",INDEX(PIs[NA Exempt],MATCH(Checklist48[[#This Row],[PIGUID]],PIs[GUID],0),1))</f>
        <v/>
      </c>
      <c r="J56" s="61" t="str">
        <f>IF(Checklist48[[#This Row],[SGUID]]="",IF(Checklist48[[#This Row],[SSGUID]]="",IF(Checklist48[[#This Row],[PIGUID]]="","",INDEX(PIs[[Column1]:[SS]],MATCH(Checklist48[[#This Row],[PIGUID]],PIs[GUID],0),2)),INDEX(PIs[[Column1]:[SS]],MATCH(Checklist48[[#This Row],[SSGUID]],PIs[SSGUID],0),18)),INDEX(PIs[[Column1]:[SS]],MATCH(Checklist48[[#This Row],[SGUID]],PIs[SGUID],0),14))</f>
        <v>FV 14 VERKLARING VOEDSELVEILIGHEIDSBELEID</v>
      </c>
      <c r="K56" s="60" t="str">
        <f>IF(Checklist48[[#This Row],[SGUID]]="",IF(Checklist48[[#This Row],[SSGUID]]="",IF(Checklist48[[#This Row],[PIGUID]]="","",INDEX(PIs[[Column1]:[SS]],MATCH(Checklist48[[#This Row],[PIGUID]],PIs[GUID],0),4)),INDEX(PIs[[Column1]:[Ssbody]],MATCH(Checklist48[[#This Row],[SSGUID]],PIs[SSGUID],0),19)),INDEX(PIs[[Column1]:[SS]],MATCH(Checklist48[[#This Row],[SGUID]],PIs[SGUID],0),15))</f>
        <v>-</v>
      </c>
      <c r="L56" s="62" t="str">
        <f>IF(Checklist48[[#This Row],[SGUID]]="",IF(Checklist48[[#This Row],[SSGUID]]="",INDEX(PIs[[Column1]:[SS]],MATCH(Checklist48[[#This Row],[PIGUID]],PIs[GUID],0),6),""),"")</f>
        <v/>
      </c>
      <c r="M56" s="60" t="str">
        <f>IF(Checklist48[[#This Row],[SSGUID]]="",IF(Checklist48[[#This Row],[PIGUID]]="","",INDEX(PIs[[Column1]:[SS]],MATCH(Checklist48[[#This Row],[PIGUID]],PIs[GUID],0),8)),"")</f>
        <v/>
      </c>
      <c r="N56" s="68"/>
      <c r="O56" s="68"/>
      <c r="P56" s="60" t="str">
        <f>IF(Checklist48[[#This Row],[ifna]]="NA","",IF(Checklist48[[#This Row],[RelatedPQ]]=0,"",IF(Checklist48[[#This Row],[RelatedPQ]]="","",IF((INDEX(S2PQ_relational[],MATCH(Checklist48[[#This Row],[PIGUID&amp;NO]],S2PQ_relational[PIGUID &amp; "NO"],0),1))=Checklist48[[#This Row],[PIGUID]],"niet van toepassing",""))))</f>
        <v/>
      </c>
      <c r="Q56" s="60" t="str">
        <f>IF(Checklist48[[#This Row],[N.v.t.]]="niet van toepassing",INDEX(S2PQ[[Stap 2 vragen]:[Justification]],MATCH(Checklist48[[#This Row],[RelatedPQ]],S2PQ[S2PQGUID],0),3),"")</f>
        <v/>
      </c>
      <c r="R56" s="70"/>
    </row>
    <row r="57" spans="2:18" ht="33.75" hidden="1" x14ac:dyDescent="0.25">
      <c r="B57" s="58"/>
      <c r="C57" s="58" t="s">
        <v>119</v>
      </c>
      <c r="D57" s="73">
        <f>IF(Checklist48[[#This Row],[SGUID]]="",IF(Checklist48[[#This Row],[SSGUID]]="",0,1),1)</f>
        <v>1</v>
      </c>
      <c r="E57" s="58"/>
      <c r="F57" s="59" t="str">
        <f>_xlfn.IFNA(Checklist48[[#This Row],[RelatedPQ]],"NA")</f>
        <v/>
      </c>
      <c r="G57" s="60" t="str">
        <f>IF(Checklist48[[#This Row],[PIGUID]]="","",INDEX(S2PQ_relational[],MATCH(Checklist48[[#This Row],[PIGUID&amp;NO]],S2PQ_relational[PIGUID &amp; "NO"],0),2))</f>
        <v/>
      </c>
      <c r="H57" s="59" t="str">
        <f>Checklist48[[#This Row],[PIGUID]]&amp;"NO"</f>
        <v>NO</v>
      </c>
      <c r="I57" s="59" t="str">
        <f>IF(Checklist48[[#This Row],[PIGUID]]="","",INDEX(PIs[NA Exempt],MATCH(Checklist48[[#This Row],[PIGUID]],PIs[GUID],0),1))</f>
        <v/>
      </c>
      <c r="J57" s="61" t="str">
        <f>IF(Checklist48[[#This Row],[SGUID]]="",IF(Checklist48[[#This Row],[SSGUID]]="",IF(Checklist48[[#This Row],[PIGUID]]="","",INDEX(PIs[[Column1]:[SS]],MATCH(Checklist48[[#This Row],[PIGUID]],PIs[GUID],0),2)),INDEX(PIs[[Column1]:[SS]],MATCH(Checklist48[[#This Row],[SSGUID]],PIs[SSGUID],0),18)),INDEX(PIs[[Column1]:[SS]],MATCH(Checklist48[[#This Row],[SGUID]],PIs[SGUID],0),14))</f>
        <v>-</v>
      </c>
      <c r="K57" s="60" t="str">
        <f>IF(Checklist48[[#This Row],[SGUID]]="",IF(Checklist48[[#This Row],[SSGUID]]="",IF(Checklist48[[#This Row],[PIGUID]]="","",INDEX(PIs[[Column1]:[SS]],MATCH(Checklist48[[#This Row],[PIGUID]],PIs[GUID],0),4)),INDEX(PIs[[Column1]:[Ssbody]],MATCH(Checklist48[[#This Row],[SSGUID]],PIs[SSGUID],0),19)),INDEX(PIs[[Column1]:[SS]],MATCH(Checklist48[[#This Row],[SGUID]],PIs[SGUID],0),15))</f>
        <v>-</v>
      </c>
      <c r="L57" s="62" t="str">
        <f>IF(Checklist48[[#This Row],[SGUID]]="",IF(Checklist48[[#This Row],[SSGUID]]="",INDEX(PIs[[Column1]:[SS]],MATCH(Checklist48[[#This Row],[PIGUID]],PIs[GUID],0),6),""),"")</f>
        <v/>
      </c>
      <c r="M57" s="60" t="str">
        <f>IF(Checklist48[[#This Row],[SSGUID]]="",IF(Checklist48[[#This Row],[PIGUID]]="","",INDEX(PIs[[Column1]:[SS]],MATCH(Checklist48[[#This Row],[PIGUID]],PIs[GUID],0),8)),"")</f>
        <v/>
      </c>
      <c r="N57" s="68"/>
      <c r="O57" s="68"/>
      <c r="P57" s="60" t="str">
        <f>IF(Checklist48[[#This Row],[ifna]]="NA","",IF(Checklist48[[#This Row],[RelatedPQ]]=0,"",IF(Checklist48[[#This Row],[RelatedPQ]]="","",IF((INDEX(S2PQ_relational[],MATCH(Checklist48[[#This Row],[PIGUID&amp;NO]],S2PQ_relational[PIGUID &amp; "NO"],0),1))=Checklist48[[#This Row],[PIGUID]],"niet van toepassing",""))))</f>
        <v/>
      </c>
      <c r="Q57" s="60" t="str">
        <f>IF(Checklist48[[#This Row],[N.v.t.]]="niet van toepassing",INDEX(S2PQ[[Stap 2 vragen]:[Justification]],MATCH(Checklist48[[#This Row],[RelatedPQ]],S2PQ[S2PQGUID],0),3),"")</f>
        <v/>
      </c>
      <c r="R57" s="70"/>
    </row>
    <row r="58" spans="2:18" ht="247.5" x14ac:dyDescent="0.25">
      <c r="B58" s="58"/>
      <c r="C58" s="58"/>
      <c r="D58" s="73">
        <f>IF(Checklist48[[#This Row],[SGUID]]="",IF(Checklist48[[#This Row],[SSGUID]]="",0,1),1)</f>
        <v>0</v>
      </c>
      <c r="E58" s="58" t="s">
        <v>1309</v>
      </c>
      <c r="F58" s="59" t="str">
        <f>_xlfn.IFNA(Checklist48[[#This Row],[RelatedPQ]],"NA")</f>
        <v>NA</v>
      </c>
      <c r="G58" s="60" t="e">
        <f>IF(Checklist48[[#This Row],[PIGUID]]="","",INDEX(S2PQ_relational[],MATCH(Checklist48[[#This Row],[PIGUID&amp;NO]],S2PQ_relational[PIGUID &amp; "NO"],0),2))</f>
        <v>#N/A</v>
      </c>
      <c r="H58" s="59" t="str">
        <f>Checklist48[[#This Row],[PIGUID]]&amp;"NO"</f>
        <v>28Y8t1jeHZ1thjdfUnCnuANO</v>
      </c>
      <c r="I58" s="59" t="b">
        <f>IF(Checklist48[[#This Row],[PIGUID]]="","",INDEX(PIs[NA Exempt],MATCH(Checklist48[[#This Row],[PIGUID]],PIs[GUID],0),1))</f>
        <v>0</v>
      </c>
      <c r="J58" s="61" t="str">
        <f>IF(Checklist48[[#This Row],[SGUID]]="",IF(Checklist48[[#This Row],[SSGUID]]="",IF(Checklist48[[#This Row],[PIGUID]]="","",INDEX(PIs[[Column1]:[SS]],MATCH(Checklist48[[#This Row],[PIGUID]],PIs[GUID],0),2)),INDEX(PIs[[Column1]:[SS]],MATCH(Checklist48[[#This Row],[SSGUID]],PIs[SSGUID],0),18)),INDEX(PIs[[Column1]:[SS]],MATCH(Checklist48[[#This Row],[SGUID]],PIs[SGUID],0),14))</f>
        <v>FV-Smart 14.01</v>
      </c>
      <c r="K5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heeft de verklaring voedselveiligheidsbeleid ingevuld en ondertekend.</v>
      </c>
      <c r="L58" s="62" t="str">
        <f>IF(Checklist48[[#This Row],[SGUID]]="",IF(Checklist48[[#This Row],[SSGUID]]="",INDEX(PIs[[Column1]:[SS]],MATCH(Checklist48[[#This Row],[PIGUID]],PIs[GUID],0),6),""),"")</f>
        <v>De verklaring voedselveiligheidsbeleid van de producent moet:
\- het bestaan van een cultuur van voedselveiligheid ondersteunen, die bestaat uit communicatie, training, feedback van medewerkers en meetbare voedselveiligheidsdoelen;
\- jaarlijks worden ingevuld en ondertekend door de producent/manager die verantwoordelijk is voor voedselveiligheid;
\- personen aanwijzen wier activiteiten van invloed zijn op de voedselveiligheid;
\- dienen als gedocumenteerd bewijs van inzet voor voortdurende verbetering, een cultuur van voedselveiligheid, het verschaffen van hulpbronnen en het naleven van de relevante geldende regelgeving;
\- de checklist voor zelfbeoordeling onderbouwen (Optie 1 individuele producenten);
\- worden ingevuld door de centrale leiding of op het niveau van het kwaliteitsbeheersysteem (QMS) namens Optie 2 leden van de producentengroep en Optie 1 multi-site-producenten met QMS.</v>
      </c>
      <c r="M58" s="60" t="str">
        <f>IF(Checklist48[[#This Row],[SSGUID]]="",IF(Checklist48[[#This Row],[PIGUID]]="","",INDEX(PIs[[Column1]:[SS]],MATCH(Checklist48[[#This Row],[PIGUID]],PIs[GUID],0),8)),"")</f>
        <v>Major Must</v>
      </c>
      <c r="N58" s="68"/>
      <c r="O58" s="68"/>
      <c r="P58" s="60" t="str">
        <f>IF(Checklist48[[#This Row],[ifna]]="NA","",IF(Checklist48[[#This Row],[RelatedPQ]]=0,"",IF(Checklist48[[#This Row],[RelatedPQ]]="","",IF((INDEX(S2PQ_relational[],MATCH(Checklist48[[#This Row],[PIGUID&amp;NO]],S2PQ_relational[PIGUID &amp; "NO"],0),1))=Checklist48[[#This Row],[PIGUID]],"niet van toepassing",""))))</f>
        <v/>
      </c>
      <c r="Q58" s="60" t="str">
        <f>IF(Checklist48[[#This Row],[N.v.t.]]="niet van toepassing",INDEX(S2PQ[[Stap 2 vragen]:[Justification]],MATCH(Checklist48[[#This Row],[RelatedPQ]],S2PQ[S2PQGUID],0),3),"")</f>
        <v/>
      </c>
      <c r="R58" s="70"/>
    </row>
    <row r="59" spans="2:18" ht="22.5" x14ac:dyDescent="0.25">
      <c r="B59" s="58" t="s">
        <v>928</v>
      </c>
      <c r="C59" s="58"/>
      <c r="D59" s="73">
        <f>IF(Checklist48[[#This Row],[SGUID]]="",IF(Checklist48[[#This Row],[SSGUID]]="",0,1),1)</f>
        <v>1</v>
      </c>
      <c r="E59" s="58"/>
      <c r="F59" s="59" t="str">
        <f>_xlfn.IFNA(Checklist48[[#This Row],[RelatedPQ]],"NA")</f>
        <v/>
      </c>
      <c r="G59" s="60" t="str">
        <f>IF(Checklist48[[#This Row],[PIGUID]]="","",INDEX(S2PQ_relational[],MATCH(Checklist48[[#This Row],[PIGUID&amp;NO]],S2PQ_relational[PIGUID &amp; "NO"],0),2))</f>
        <v/>
      </c>
      <c r="H59" s="59" t="str">
        <f>Checklist48[[#This Row],[PIGUID]]&amp;"NO"</f>
        <v>NO</v>
      </c>
      <c r="I59" s="59" t="str">
        <f>IF(Checklist48[[#This Row],[PIGUID]]="","",INDEX(PIs[NA Exempt],MATCH(Checklist48[[#This Row],[PIGUID]],PIs[GUID],0),1))</f>
        <v/>
      </c>
      <c r="J59" s="61" t="str">
        <f>IF(Checklist48[[#This Row],[SGUID]]="",IF(Checklist48[[#This Row],[SSGUID]]="",IF(Checklist48[[#This Row],[PIGUID]]="","",INDEX(PIs[[Column1]:[SS]],MATCH(Checklist48[[#This Row],[PIGUID]],PIs[GUID],0),2)),INDEX(PIs[[Column1]:[SS]],MATCH(Checklist48[[#This Row],[SSGUID]],PIs[SSGUID],0),18)),INDEX(PIs[[Column1]:[SS]],MATCH(Checklist48[[#This Row],[SGUID]],PIs[SGUID],0),14))</f>
        <v>FV 15 FOOD DEFENSE</v>
      </c>
      <c r="K59" s="60" t="str">
        <f>IF(Checklist48[[#This Row],[SGUID]]="",IF(Checklist48[[#This Row],[SSGUID]]="",IF(Checklist48[[#This Row],[PIGUID]]="","",INDEX(PIs[[Column1]:[SS]],MATCH(Checklist48[[#This Row],[PIGUID]],PIs[GUID],0),4)),INDEX(PIs[[Column1]:[Ssbody]],MATCH(Checklist48[[#This Row],[SSGUID]],PIs[SSGUID],0),19)),INDEX(PIs[[Column1]:[SS]],MATCH(Checklist48[[#This Row],[SGUID]],PIs[SGUID],0),15))</f>
        <v>-</v>
      </c>
      <c r="L59" s="62" t="str">
        <f>IF(Checklist48[[#This Row],[SGUID]]="",IF(Checklist48[[#This Row],[SSGUID]]="",INDEX(PIs[[Column1]:[SS]],MATCH(Checklist48[[#This Row],[PIGUID]],PIs[GUID],0),6),""),"")</f>
        <v/>
      </c>
      <c r="M59" s="60" t="str">
        <f>IF(Checklist48[[#This Row],[SSGUID]]="",IF(Checklist48[[#This Row],[PIGUID]]="","",INDEX(PIs[[Column1]:[SS]],MATCH(Checklist48[[#This Row],[PIGUID]],PIs[GUID],0),8)),"")</f>
        <v/>
      </c>
      <c r="N59" s="68"/>
      <c r="O59" s="68"/>
      <c r="P59" s="60" t="str">
        <f>IF(Checklist48[[#This Row],[ifna]]="NA","",IF(Checklist48[[#This Row],[RelatedPQ]]=0,"",IF(Checklist48[[#This Row],[RelatedPQ]]="","",IF((INDEX(S2PQ_relational[],MATCH(Checklist48[[#This Row],[PIGUID&amp;NO]],S2PQ_relational[PIGUID &amp; "NO"],0),1))=Checklist48[[#This Row],[PIGUID]],"niet van toepassing",""))))</f>
        <v/>
      </c>
      <c r="Q59" s="60" t="str">
        <f>IF(Checklist48[[#This Row],[N.v.t.]]="niet van toepassing",INDEX(S2PQ[[Stap 2 vragen]:[Justification]],MATCH(Checklist48[[#This Row],[RelatedPQ]],S2PQ[S2PQGUID],0),3),"")</f>
        <v/>
      </c>
      <c r="R59" s="70"/>
    </row>
    <row r="60" spans="2:18" ht="33.75" hidden="1" x14ac:dyDescent="0.25">
      <c r="B60" s="58"/>
      <c r="C60" s="58" t="s">
        <v>119</v>
      </c>
      <c r="D60" s="73">
        <f>IF(Checklist48[[#This Row],[SGUID]]="",IF(Checklist48[[#This Row],[SSGUID]]="",0,1),1)</f>
        <v>1</v>
      </c>
      <c r="E60" s="58"/>
      <c r="F60" s="59" t="str">
        <f>_xlfn.IFNA(Checklist48[[#This Row],[RelatedPQ]],"NA")</f>
        <v/>
      </c>
      <c r="G60" s="60" t="str">
        <f>IF(Checklist48[[#This Row],[PIGUID]]="","",INDEX(S2PQ_relational[],MATCH(Checklist48[[#This Row],[PIGUID&amp;NO]],S2PQ_relational[PIGUID &amp; "NO"],0),2))</f>
        <v/>
      </c>
      <c r="H60" s="59" t="str">
        <f>Checklist48[[#This Row],[PIGUID]]&amp;"NO"</f>
        <v>NO</v>
      </c>
      <c r="I60" s="59" t="str">
        <f>IF(Checklist48[[#This Row],[PIGUID]]="","",INDEX(PIs[NA Exempt],MATCH(Checklist48[[#This Row],[PIGUID]],PIs[GUID],0),1))</f>
        <v/>
      </c>
      <c r="J60" s="61" t="str">
        <f>IF(Checklist48[[#This Row],[SGUID]]="",IF(Checklist48[[#This Row],[SSGUID]]="",IF(Checklist48[[#This Row],[PIGUID]]="","",INDEX(PIs[[Column1]:[SS]],MATCH(Checklist48[[#This Row],[PIGUID]],PIs[GUID],0),2)),INDEX(PIs[[Column1]:[SS]],MATCH(Checklist48[[#This Row],[SSGUID]],PIs[SSGUID],0),18)),INDEX(PIs[[Column1]:[SS]],MATCH(Checklist48[[#This Row],[SGUID]],PIs[SGUID],0),14))</f>
        <v>-</v>
      </c>
      <c r="K60" s="60" t="str">
        <f>IF(Checklist48[[#This Row],[SGUID]]="",IF(Checklist48[[#This Row],[SSGUID]]="",IF(Checklist48[[#This Row],[PIGUID]]="","",INDEX(PIs[[Column1]:[SS]],MATCH(Checklist48[[#This Row],[PIGUID]],PIs[GUID],0),4)),INDEX(PIs[[Column1]:[Ssbody]],MATCH(Checklist48[[#This Row],[SSGUID]],PIs[SSGUID],0),19)),INDEX(PIs[[Column1]:[SS]],MATCH(Checklist48[[#This Row],[SGUID]],PIs[SGUID],0),15))</f>
        <v>-</v>
      </c>
      <c r="L60" s="62" t="str">
        <f>IF(Checklist48[[#This Row],[SGUID]]="",IF(Checklist48[[#This Row],[SSGUID]]="",INDEX(PIs[[Column1]:[SS]],MATCH(Checklist48[[#This Row],[PIGUID]],PIs[GUID],0),6),""),"")</f>
        <v/>
      </c>
      <c r="M60" s="60" t="str">
        <f>IF(Checklist48[[#This Row],[SSGUID]]="",IF(Checklist48[[#This Row],[PIGUID]]="","",INDEX(PIs[[Column1]:[SS]],MATCH(Checklist48[[#This Row],[PIGUID]],PIs[GUID],0),8)),"")</f>
        <v/>
      </c>
      <c r="N60" s="68"/>
      <c r="O60" s="68"/>
      <c r="P60" s="60" t="str">
        <f>IF(Checklist48[[#This Row],[ifna]]="NA","",IF(Checklist48[[#This Row],[RelatedPQ]]=0,"",IF(Checklist48[[#This Row],[RelatedPQ]]="","",IF((INDEX(S2PQ_relational[],MATCH(Checklist48[[#This Row],[PIGUID&amp;NO]],S2PQ_relational[PIGUID &amp; "NO"],0),1))=Checklist48[[#This Row],[PIGUID]],"niet van toepassing",""))))</f>
        <v/>
      </c>
      <c r="Q60" s="60" t="str">
        <f>IF(Checklist48[[#This Row],[N.v.t.]]="niet van toepassing",INDEX(S2PQ[[Stap 2 vragen]:[Justification]],MATCH(Checklist48[[#This Row],[RelatedPQ]],S2PQ[S2PQGUID],0),3),"")</f>
        <v/>
      </c>
      <c r="R60" s="70"/>
    </row>
    <row r="61" spans="2:18" ht="146.25" x14ac:dyDescent="0.25">
      <c r="B61" s="58"/>
      <c r="C61" s="58"/>
      <c r="D61" s="73">
        <f>IF(Checklist48[[#This Row],[SGUID]]="",IF(Checklist48[[#This Row],[SSGUID]]="",0,1),1)</f>
        <v>0</v>
      </c>
      <c r="E61" s="58" t="s">
        <v>1308</v>
      </c>
      <c r="F61" s="59" t="str">
        <f>_xlfn.IFNA(Checklist48[[#This Row],[RelatedPQ]],"NA")</f>
        <v>NA</v>
      </c>
      <c r="G61" s="60" t="e">
        <f>IF(Checklist48[[#This Row],[PIGUID]]="","",INDEX(S2PQ_relational[],MATCH(Checklist48[[#This Row],[PIGUID&amp;NO]],S2PQ_relational[PIGUID &amp; "NO"],0),2))</f>
        <v>#N/A</v>
      </c>
      <c r="H61" s="59" t="str">
        <f>Checklist48[[#This Row],[PIGUID]]&amp;"NO"</f>
        <v>3gAGXjrsPzpUMfKpcXCTuxNO</v>
      </c>
      <c r="I61" s="59" t="b">
        <f>IF(Checklist48[[#This Row],[PIGUID]]="","",INDEX(PIs[NA Exempt],MATCH(Checklist48[[#This Row],[PIGUID]],PIs[GUID],0),1))</f>
        <v>0</v>
      </c>
      <c r="J61" s="61" t="str">
        <f>IF(Checklist48[[#This Row],[SGUID]]="",IF(Checklist48[[#This Row],[SSGUID]]="",IF(Checklist48[[#This Row],[PIGUID]]="","",INDEX(PIs[[Column1]:[SS]],MATCH(Checklist48[[#This Row],[PIGUID]],PIs[GUID],0),2)),INDEX(PIs[[Column1]:[SS]],MATCH(Checklist48[[#This Row],[SSGUID]],PIs[SSGUID],0),18)),INDEX(PIs[[Column1]:[SS]],MATCH(Checklist48[[#This Row],[SGUID]],PIs[SGUID],0),14))</f>
        <v>FV-Smart 15.01</v>
      </c>
      <c r="K61" s="60" t="str">
        <f>IF(Checklist48[[#This Row],[SGUID]]="",IF(Checklist48[[#This Row],[SSGUID]]="",IF(Checklist48[[#This Row],[PIGUID]]="","",INDEX(PIs[[Column1]:[SS]],MATCH(Checklist48[[#This Row],[PIGUID]],PIs[GUID],0),4)),INDEX(PIs[[Column1]:[Ssbody]],MATCH(Checklist48[[#This Row],[SSGUID]],PIs[SSGUID],0),19)),INDEX(PIs[[Column1]:[SS]],MATCH(Checklist48[[#This Row],[SGUID]],PIs[SGUID],0),15))</f>
        <v>Een systeem voor food defense is aanwezig ter bescherming tegen risico’s van kwaadaardige aanvallen of verontreiniging.</v>
      </c>
      <c r="L61" s="62" t="str">
        <f>IF(Checklist48[[#This Row],[SGUID]]="",IF(Checklist48[[#This Row],[SSGUID]]="",INDEX(PIs[[Column1]:[SS]],MATCH(Checklist48[[#This Row],[PIGUID]],PIs[GUID],0),6),""),"")</f>
        <v>Het systeem moet omvatten:
\- een risicobeoordeling om mogelijke bedreigingen voor de veiligheid van producten te identificeren, waarbij risico’s in aanmerking worden genomen die voortvloeien uit opzettelijke pogingen om verontreiniging of schade te veroorzaken;
\- procedures om de geïdentificeerde bedreigingen in te perken;
\- bewustzijn bij medewerkers, bezoekers en onderaannemers van de noodzaak tot ondersteuning van maatregelen voor food defense, gewaarborgd door middel van training, waarschuwingsborden, pictogrammen, etc.</v>
      </c>
      <c r="M61" s="60" t="str">
        <f>IF(Checklist48[[#This Row],[SSGUID]]="",IF(Checklist48[[#This Row],[PIGUID]]="","",INDEX(PIs[[Column1]:[SS]],MATCH(Checklist48[[#This Row],[PIGUID]],PIs[GUID],0),8)),"")</f>
        <v>Minor Must</v>
      </c>
      <c r="N61" s="68"/>
      <c r="O61" s="68"/>
      <c r="P61" s="60" t="str">
        <f>IF(Checklist48[[#This Row],[ifna]]="NA","",IF(Checklist48[[#This Row],[RelatedPQ]]=0,"",IF(Checklist48[[#This Row],[RelatedPQ]]="","",IF((INDEX(S2PQ_relational[],MATCH(Checklist48[[#This Row],[PIGUID&amp;NO]],S2PQ_relational[PIGUID &amp; "NO"],0),1))=Checklist48[[#This Row],[PIGUID]],"niet van toepassing",""))))</f>
        <v/>
      </c>
      <c r="Q61" s="60" t="str">
        <f>IF(Checklist48[[#This Row],[N.v.t.]]="niet van toepassing",INDEX(S2PQ[[Stap 2 vragen]:[Justification]],MATCH(Checklist48[[#This Row],[RelatedPQ]],S2PQ[S2PQGUID],0),3),"")</f>
        <v/>
      </c>
      <c r="R61" s="70"/>
    </row>
    <row r="62" spans="2:18" ht="33.75" x14ac:dyDescent="0.25">
      <c r="B62" s="58" t="s">
        <v>1000</v>
      </c>
      <c r="C62" s="58"/>
      <c r="D62" s="73">
        <f>IF(Checklist48[[#This Row],[SGUID]]="",IF(Checklist48[[#This Row],[SSGUID]]="",0,1),1)</f>
        <v>1</v>
      </c>
      <c r="E62" s="58"/>
      <c r="F62" s="59" t="str">
        <f>_xlfn.IFNA(Checklist48[[#This Row],[RelatedPQ]],"NA")</f>
        <v/>
      </c>
      <c r="G62" s="60" t="str">
        <f>IF(Checklist48[[#This Row],[PIGUID]]="","",INDEX(S2PQ_relational[],MATCH(Checklist48[[#This Row],[PIGUID&amp;NO]],S2PQ_relational[PIGUID &amp; "NO"],0),2))</f>
        <v/>
      </c>
      <c r="H62" s="59" t="str">
        <f>Checklist48[[#This Row],[PIGUID]]&amp;"NO"</f>
        <v>NO</v>
      </c>
      <c r="I62" s="59" t="str">
        <f>IF(Checklist48[[#This Row],[PIGUID]]="","",INDEX(PIs[NA Exempt],MATCH(Checklist48[[#This Row],[PIGUID]],PIs[GUID],0),1))</f>
        <v/>
      </c>
      <c r="J62" s="61" t="str">
        <f>IF(Checklist48[[#This Row],[SGUID]]="",IF(Checklist48[[#This Row],[SSGUID]]="",IF(Checklist48[[#This Row],[PIGUID]]="","",INDEX(PIs[[Column1]:[SS]],MATCH(Checklist48[[#This Row],[PIGUID]],PIs[GUID],0),2)),INDEX(PIs[[Column1]:[SS]],MATCH(Checklist48[[#This Row],[SSGUID]],PIs[SSGUID],0),18)),INDEX(PIs[[Column1]:[SS]],MATCH(Checklist48[[#This Row],[SGUID]],PIs[SGUID],0),14))</f>
        <v>FV 16 VOEDSELFRAUDE</v>
      </c>
      <c r="K62" s="60" t="str">
        <f>IF(Checklist48[[#This Row],[SGUID]]="",IF(Checklist48[[#This Row],[SSGUID]]="",IF(Checklist48[[#This Row],[PIGUID]]="","",INDEX(PIs[[Column1]:[SS]],MATCH(Checklist48[[#This Row],[PIGUID]],PIs[GUID],0),4)),INDEX(PIs[[Column1]:[Ssbody]],MATCH(Checklist48[[#This Row],[SSGUID]],PIs[SSGUID],0),19)),INDEX(PIs[[Column1]:[SS]],MATCH(Checklist48[[#This Row],[SGUID]],PIs[SGUID],0),15))</f>
        <v>-</v>
      </c>
      <c r="L62" s="62" t="str">
        <f>IF(Checklist48[[#This Row],[SGUID]]="",IF(Checklist48[[#This Row],[SSGUID]]="",INDEX(PIs[[Column1]:[SS]],MATCH(Checklist48[[#This Row],[PIGUID]],PIs[GUID],0),6),""),"")</f>
        <v/>
      </c>
      <c r="M62" s="60" t="str">
        <f>IF(Checklist48[[#This Row],[SSGUID]]="",IF(Checklist48[[#This Row],[PIGUID]]="","",INDEX(PIs[[Column1]:[SS]],MATCH(Checklist48[[#This Row],[PIGUID]],PIs[GUID],0),8)),"")</f>
        <v/>
      </c>
      <c r="N62" s="68"/>
      <c r="O62" s="68"/>
      <c r="P62" s="60" t="str">
        <f>IF(Checklist48[[#This Row],[ifna]]="NA","",IF(Checklist48[[#This Row],[RelatedPQ]]=0,"",IF(Checklist48[[#This Row],[RelatedPQ]]="","",IF((INDEX(S2PQ_relational[],MATCH(Checklist48[[#This Row],[PIGUID&amp;NO]],S2PQ_relational[PIGUID &amp; "NO"],0),1))=Checklist48[[#This Row],[PIGUID]],"niet van toepassing",""))))</f>
        <v/>
      </c>
      <c r="Q62" s="60" t="str">
        <f>IF(Checklist48[[#This Row],[N.v.t.]]="niet van toepassing",INDEX(S2PQ[[Stap 2 vragen]:[Justification]],MATCH(Checklist48[[#This Row],[RelatedPQ]],S2PQ[S2PQGUID],0),3),"")</f>
        <v/>
      </c>
      <c r="R62" s="70"/>
    </row>
    <row r="63" spans="2:18" ht="33.75" hidden="1" x14ac:dyDescent="0.25">
      <c r="B63" s="58"/>
      <c r="C63" s="58" t="s">
        <v>119</v>
      </c>
      <c r="D63" s="73">
        <f>IF(Checklist48[[#This Row],[SGUID]]="",IF(Checklist48[[#This Row],[SSGUID]]="",0,1),1)</f>
        <v>1</v>
      </c>
      <c r="E63" s="58"/>
      <c r="F63" s="59" t="str">
        <f>_xlfn.IFNA(Checklist48[[#This Row],[RelatedPQ]],"NA")</f>
        <v/>
      </c>
      <c r="G63" s="60" t="str">
        <f>IF(Checklist48[[#This Row],[PIGUID]]="","",INDEX(S2PQ_relational[],MATCH(Checklist48[[#This Row],[PIGUID&amp;NO]],S2PQ_relational[PIGUID &amp; "NO"],0),2))</f>
        <v/>
      </c>
      <c r="H63" s="59" t="str">
        <f>Checklist48[[#This Row],[PIGUID]]&amp;"NO"</f>
        <v>NO</v>
      </c>
      <c r="I63" s="59" t="str">
        <f>IF(Checklist48[[#This Row],[PIGUID]]="","",INDEX(PIs[NA Exempt],MATCH(Checklist48[[#This Row],[PIGUID]],PIs[GUID],0),1))</f>
        <v/>
      </c>
      <c r="J63" s="61" t="str">
        <f>IF(Checklist48[[#This Row],[SGUID]]="",IF(Checklist48[[#This Row],[SSGUID]]="",IF(Checklist48[[#This Row],[PIGUID]]="","",INDEX(PIs[[Column1]:[SS]],MATCH(Checklist48[[#This Row],[PIGUID]],PIs[GUID],0),2)),INDEX(PIs[[Column1]:[SS]],MATCH(Checklist48[[#This Row],[SSGUID]],PIs[SSGUID],0),18)),INDEX(PIs[[Column1]:[SS]],MATCH(Checklist48[[#This Row],[SGUID]],PIs[SGUID],0),14))</f>
        <v>-</v>
      </c>
      <c r="K63" s="60" t="str">
        <f>IF(Checklist48[[#This Row],[SGUID]]="",IF(Checklist48[[#This Row],[SSGUID]]="",IF(Checklist48[[#This Row],[PIGUID]]="","",INDEX(PIs[[Column1]:[SS]],MATCH(Checklist48[[#This Row],[PIGUID]],PIs[GUID],0),4)),INDEX(PIs[[Column1]:[Ssbody]],MATCH(Checklist48[[#This Row],[SSGUID]],PIs[SSGUID],0),19)),INDEX(PIs[[Column1]:[SS]],MATCH(Checklist48[[#This Row],[SGUID]],PIs[SGUID],0),15))</f>
        <v>-</v>
      </c>
      <c r="L63" s="62" t="str">
        <f>IF(Checklist48[[#This Row],[SGUID]]="",IF(Checklist48[[#This Row],[SSGUID]]="",INDEX(PIs[[Column1]:[SS]],MATCH(Checklist48[[#This Row],[PIGUID]],PIs[GUID],0),6),""),"")</f>
        <v/>
      </c>
      <c r="M63" s="60" t="str">
        <f>IF(Checklist48[[#This Row],[SSGUID]]="",IF(Checklist48[[#This Row],[PIGUID]]="","",INDEX(PIs[[Column1]:[SS]],MATCH(Checklist48[[#This Row],[PIGUID]],PIs[GUID],0),8)),"")</f>
        <v/>
      </c>
      <c r="N63" s="68"/>
      <c r="O63" s="68"/>
      <c r="P63" s="60" t="str">
        <f>IF(Checklist48[[#This Row],[ifna]]="NA","",IF(Checklist48[[#This Row],[RelatedPQ]]=0,"",IF(Checklist48[[#This Row],[RelatedPQ]]="","",IF((INDEX(S2PQ_relational[],MATCH(Checklist48[[#This Row],[PIGUID&amp;NO]],S2PQ_relational[PIGUID &amp; "NO"],0),1))=Checklist48[[#This Row],[PIGUID]],"niet van toepassing",""))))</f>
        <v/>
      </c>
      <c r="Q63" s="60" t="str">
        <f>IF(Checklist48[[#This Row],[N.v.t.]]="niet van toepassing",INDEX(S2PQ[[Stap 2 vragen]:[Justification]],MATCH(Checklist48[[#This Row],[RelatedPQ]],S2PQ[S2PQGUID],0),3),"")</f>
        <v/>
      </c>
      <c r="R63" s="70"/>
    </row>
    <row r="64" spans="2:18" ht="225" x14ac:dyDescent="0.25">
      <c r="B64" s="58"/>
      <c r="C64" s="58"/>
      <c r="D64" s="73">
        <f>IF(Checklist48[[#This Row],[SGUID]]="",IF(Checklist48[[#This Row],[SSGUID]]="",0,1),1)</f>
        <v>0</v>
      </c>
      <c r="E64" s="58" t="s">
        <v>1315</v>
      </c>
      <c r="F64" s="59" t="str">
        <f>_xlfn.IFNA(Checklist48[[#This Row],[RelatedPQ]],"NA")</f>
        <v>NA</v>
      </c>
      <c r="G64" s="60" t="e">
        <f>IF(Checklist48[[#This Row],[PIGUID]]="","",INDEX(S2PQ_relational[],MATCH(Checklist48[[#This Row],[PIGUID&amp;NO]],S2PQ_relational[PIGUID &amp; "NO"],0),2))</f>
        <v>#N/A</v>
      </c>
      <c r="H64" s="59" t="str">
        <f>Checklist48[[#This Row],[PIGUID]]&amp;"NO"</f>
        <v>D8h5R5hmMWHgYMJLGJ4bkNO</v>
      </c>
      <c r="I64" s="59" t="b">
        <f>IF(Checklist48[[#This Row],[PIGUID]]="","",INDEX(PIs[NA Exempt],MATCH(Checklist48[[#This Row],[PIGUID]],PIs[GUID],0),1))</f>
        <v>0</v>
      </c>
      <c r="J64" s="61" t="str">
        <f>IF(Checklist48[[#This Row],[SGUID]]="",IF(Checklist48[[#This Row],[SSGUID]]="",IF(Checklist48[[#This Row],[PIGUID]]="","",INDEX(PIs[[Column1]:[SS]],MATCH(Checklist48[[#This Row],[PIGUID]],PIs[GUID],0),2)),INDEX(PIs[[Column1]:[SS]],MATCH(Checklist48[[#This Row],[SSGUID]],PIs[SSGUID],0),18)),INDEX(PIs[[Column1]:[SS]],MATCH(Checklist48[[#This Row],[SGUID]],PIs[SGUID],0),14))</f>
        <v>FV-Smart 16.01</v>
      </c>
      <c r="K6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systeem aanwezig om de risico’s van voedselfraude aan te pakken.</v>
      </c>
      <c r="L64" s="62" t="str">
        <f>IF(Checklist48[[#This Row],[SGUID]]="",IF(Checklist48[[#This Row],[SSGUID]]="",INDEX(PIs[[Column1]:[SS]],MATCH(Checklist48[[#This Row],[PIGUID]],PIs[GUID],0),6),""),"")</f>
        <v>Het systeem moet de volgende punten omvatten:
\- een risicobeoordeling moet aanwezig zijn om te identificeren hoe een producent onbedoeld frauduleuze leveringen en materialen aankoopt, en hoe het eindproduct of -verpakking van de producent op ongepaste wijze gebruikt zou kunnen worden;
\- procedures moeten aanwezig zijn om de geïdentificeerde kwetsbaarheden in te perken. De producent moet aantonen dat het risico op fraude wordt ingeperkt door de aankoop van authentieke gewasbeschermingsmiddelen, vermeerderingsmateriaal en verpakkingen;
\- indien van toepassing moet een beschrijving aanwezig zijn van de manier waarop de etikettering en de verpakking gecontroleerd worden om diefstal en misbruik te beperken. Beperkende maatregelen die worden genomen om het risico op fraudegevallen te verminderen, en de reactie op eventuele fraudegevallen te definiëren, moeten worden gedocumenteerd.</v>
      </c>
      <c r="M64" s="60" t="str">
        <f>IF(Checklist48[[#This Row],[SSGUID]]="",IF(Checklist48[[#This Row],[PIGUID]]="","",INDEX(PIs[[Column1]:[SS]],MATCH(Checklist48[[#This Row],[PIGUID]],PIs[GUID],0),8)),"")</f>
        <v>Minor Must</v>
      </c>
      <c r="N64" s="68"/>
      <c r="O64" s="68"/>
      <c r="P64" s="60" t="str">
        <f>IF(Checklist48[[#This Row],[ifna]]="NA","",IF(Checklist48[[#This Row],[RelatedPQ]]=0,"",IF(Checklist48[[#This Row],[RelatedPQ]]="","",IF((INDEX(S2PQ_relational[],MATCH(Checklist48[[#This Row],[PIGUID&amp;NO]],S2PQ_relational[PIGUID &amp; "NO"],0),1))=Checklist48[[#This Row],[PIGUID]],"niet van toepassing",""))))</f>
        <v/>
      </c>
      <c r="Q64" s="60" t="str">
        <f>IF(Checklist48[[#This Row],[N.v.t.]]="niet van toepassing",INDEX(S2PQ[[Stap 2 vragen]:[Justification]],MATCH(Checklist48[[#This Row],[RelatedPQ]],S2PQ[S2PQGUID],0),3),"")</f>
        <v/>
      </c>
      <c r="R64" s="70"/>
    </row>
    <row r="65" spans="2:18" ht="22.5" x14ac:dyDescent="0.25">
      <c r="B65" s="58" t="s">
        <v>534</v>
      </c>
      <c r="C65" s="58"/>
      <c r="D65" s="73">
        <f>IF(Checklist48[[#This Row],[SGUID]]="",IF(Checklist48[[#This Row],[SSGUID]]="",0,1),1)</f>
        <v>1</v>
      </c>
      <c r="E65" s="58"/>
      <c r="F65" s="59" t="str">
        <f>_xlfn.IFNA(Checklist48[[#This Row],[RelatedPQ]],"NA")</f>
        <v/>
      </c>
      <c r="G65" s="60" t="str">
        <f>IF(Checklist48[[#This Row],[PIGUID]]="","",INDEX(S2PQ_relational[],MATCH(Checklist48[[#This Row],[PIGUID&amp;NO]],S2PQ_relational[PIGUID &amp; "NO"],0),2))</f>
        <v/>
      </c>
      <c r="H65" s="59" t="str">
        <f>Checklist48[[#This Row],[PIGUID]]&amp;"NO"</f>
        <v>NO</v>
      </c>
      <c r="I65" s="59" t="str">
        <f>IF(Checklist48[[#This Row],[PIGUID]]="","",INDEX(PIs[NA Exempt],MATCH(Checklist48[[#This Row],[PIGUID]],PIs[GUID],0),1))</f>
        <v/>
      </c>
      <c r="J65" s="61" t="str">
        <f>IF(Checklist48[[#This Row],[SGUID]]="",IF(Checklist48[[#This Row],[SSGUID]]="",IF(Checklist48[[#This Row],[PIGUID]]="","",INDEX(PIs[[Column1]:[SS]],MATCH(Checklist48[[#This Row],[PIGUID]],PIs[GUID],0),2)),INDEX(PIs[[Column1]:[SS]],MATCH(Checklist48[[#This Row],[SSGUID]],PIs[SSGUID],0),18)),INDEX(PIs[[Column1]:[SS]],MATCH(Checklist48[[#This Row],[SGUID]],PIs[SGUID],0),14))</f>
        <v>FV 17 GEBRUIK VAN HET LOGO</v>
      </c>
      <c r="K65" s="60" t="str">
        <f>IF(Checklist48[[#This Row],[SGUID]]="",IF(Checklist48[[#This Row],[SSGUID]]="",IF(Checklist48[[#This Row],[PIGUID]]="","",INDEX(PIs[[Column1]:[SS]],MATCH(Checklist48[[#This Row],[PIGUID]],PIs[GUID],0),4)),INDEX(PIs[[Column1]:[Ssbody]],MATCH(Checklist48[[#This Row],[SSGUID]],PIs[SSGUID],0),19)),INDEX(PIs[[Column1]:[SS]],MATCH(Checklist48[[#This Row],[SGUID]],PIs[SGUID],0),15))</f>
        <v>-</v>
      </c>
      <c r="L65" s="62" t="str">
        <f>IF(Checklist48[[#This Row],[SGUID]]="",IF(Checklist48[[#This Row],[SSGUID]]="",INDEX(PIs[[Column1]:[SS]],MATCH(Checklist48[[#This Row],[PIGUID]],PIs[GUID],0),6),""),"")</f>
        <v/>
      </c>
      <c r="M65" s="60" t="str">
        <f>IF(Checklist48[[#This Row],[SSGUID]]="",IF(Checklist48[[#This Row],[PIGUID]]="","",INDEX(PIs[[Column1]:[SS]],MATCH(Checklist48[[#This Row],[PIGUID]],PIs[GUID],0),8)),"")</f>
        <v/>
      </c>
      <c r="N65" s="68"/>
      <c r="O65" s="68"/>
      <c r="P65" s="60" t="str">
        <f>IF(Checklist48[[#This Row],[ifna]]="NA","",IF(Checklist48[[#This Row],[RelatedPQ]]=0,"",IF(Checklist48[[#This Row],[RelatedPQ]]="","",IF((INDEX(S2PQ_relational[],MATCH(Checklist48[[#This Row],[PIGUID&amp;NO]],S2PQ_relational[PIGUID &amp; "NO"],0),1))=Checklist48[[#This Row],[PIGUID]],"niet van toepassing",""))))</f>
        <v/>
      </c>
      <c r="Q65" s="60" t="str">
        <f>IF(Checklist48[[#This Row],[N.v.t.]]="niet van toepassing",INDEX(S2PQ[[Stap 2 vragen]:[Justification]],MATCH(Checklist48[[#This Row],[RelatedPQ]],S2PQ[S2PQGUID],0),3),"")</f>
        <v/>
      </c>
      <c r="R65" s="70"/>
    </row>
    <row r="66" spans="2:18" ht="33.75" hidden="1" x14ac:dyDescent="0.25">
      <c r="B66" s="58"/>
      <c r="C66" s="58" t="s">
        <v>119</v>
      </c>
      <c r="D66" s="73">
        <f>IF(Checklist48[[#This Row],[SGUID]]="",IF(Checklist48[[#This Row],[SSGUID]]="",0,1),1)</f>
        <v>1</v>
      </c>
      <c r="E66" s="58"/>
      <c r="F66" s="59" t="str">
        <f>_xlfn.IFNA(Checklist48[[#This Row],[RelatedPQ]],"NA")</f>
        <v/>
      </c>
      <c r="G66" s="60" t="str">
        <f>IF(Checklist48[[#This Row],[PIGUID]]="","",INDEX(S2PQ_relational[],MATCH(Checklist48[[#This Row],[PIGUID&amp;NO]],S2PQ_relational[PIGUID &amp; "NO"],0),2))</f>
        <v/>
      </c>
      <c r="H66" s="59" t="str">
        <f>Checklist48[[#This Row],[PIGUID]]&amp;"NO"</f>
        <v>NO</v>
      </c>
      <c r="I66" s="59" t="str">
        <f>IF(Checklist48[[#This Row],[PIGUID]]="","",INDEX(PIs[NA Exempt],MATCH(Checklist48[[#This Row],[PIGUID]],PIs[GUID],0),1))</f>
        <v/>
      </c>
      <c r="J66" s="61" t="str">
        <f>IF(Checklist48[[#This Row],[SGUID]]="",IF(Checklist48[[#This Row],[SSGUID]]="",IF(Checklist48[[#This Row],[PIGUID]]="","",INDEX(PIs[[Column1]:[SS]],MATCH(Checklist48[[#This Row],[PIGUID]],PIs[GUID],0),2)),INDEX(PIs[[Column1]:[SS]],MATCH(Checklist48[[#This Row],[SSGUID]],PIs[SSGUID],0),18)),INDEX(PIs[[Column1]:[SS]],MATCH(Checklist48[[#This Row],[SGUID]],PIs[SGUID],0),14))</f>
        <v>-</v>
      </c>
      <c r="K66" s="60" t="str">
        <f>IF(Checklist48[[#This Row],[SGUID]]="",IF(Checklist48[[#This Row],[SSGUID]]="",IF(Checklist48[[#This Row],[PIGUID]]="","",INDEX(PIs[[Column1]:[SS]],MATCH(Checklist48[[#This Row],[PIGUID]],PIs[GUID],0),4)),INDEX(PIs[[Column1]:[Ssbody]],MATCH(Checklist48[[#This Row],[SSGUID]],PIs[SSGUID],0),19)),INDEX(PIs[[Column1]:[SS]],MATCH(Checklist48[[#This Row],[SGUID]],PIs[SGUID],0),15))</f>
        <v>-</v>
      </c>
      <c r="L66" s="62" t="str">
        <f>IF(Checklist48[[#This Row],[SGUID]]="",IF(Checklist48[[#This Row],[SSGUID]]="",INDEX(PIs[[Column1]:[SS]],MATCH(Checklist48[[#This Row],[PIGUID]],PIs[GUID],0),6),""),"")</f>
        <v/>
      </c>
      <c r="M66" s="60" t="str">
        <f>IF(Checklist48[[#This Row],[SSGUID]]="",IF(Checklist48[[#This Row],[PIGUID]]="","",INDEX(PIs[[Column1]:[SS]],MATCH(Checklist48[[#This Row],[PIGUID]],PIs[GUID],0),8)),"")</f>
        <v/>
      </c>
      <c r="N66" s="68"/>
      <c r="O66" s="68"/>
      <c r="P66" s="60" t="str">
        <f>IF(Checklist48[[#This Row],[ifna]]="NA","",IF(Checklist48[[#This Row],[RelatedPQ]]=0,"",IF(Checklist48[[#This Row],[RelatedPQ]]="","",IF((INDEX(S2PQ_relational[],MATCH(Checklist48[[#This Row],[PIGUID&amp;NO]],S2PQ_relational[PIGUID &amp; "NO"],0),1))=Checklist48[[#This Row],[PIGUID]],"niet van toepassing",""))))</f>
        <v/>
      </c>
      <c r="Q66" s="60" t="str">
        <f>IF(Checklist48[[#This Row],[N.v.t.]]="niet van toepassing",INDEX(S2PQ[[Stap 2 vragen]:[Justification]],MATCH(Checklist48[[#This Row],[RelatedPQ]],S2PQ[S2PQGUID],0),3),"")</f>
        <v/>
      </c>
      <c r="R66" s="70"/>
    </row>
    <row r="67" spans="2:18" ht="213.75" x14ac:dyDescent="0.25">
      <c r="B67" s="58"/>
      <c r="C67" s="58"/>
      <c r="D67" s="73">
        <f>IF(Checklist48[[#This Row],[SGUID]]="",IF(Checklist48[[#This Row],[SSGUID]]="",0,1),1)</f>
        <v>0</v>
      </c>
      <c r="E67" s="58" t="s">
        <v>528</v>
      </c>
      <c r="F67" s="59" t="str">
        <f>_xlfn.IFNA(Checklist48[[#This Row],[RelatedPQ]],"NA")</f>
        <v>NA</v>
      </c>
      <c r="G67" s="60" t="e">
        <f>IF(Checklist48[[#This Row],[PIGUID]]="","",INDEX(S2PQ_relational[],MATCH(Checklist48[[#This Row],[PIGUID&amp;NO]],S2PQ_relational[PIGUID &amp; "NO"],0),2))</f>
        <v>#N/A</v>
      </c>
      <c r="H67" s="59" t="str">
        <f>Checklist48[[#This Row],[PIGUID]]&amp;"NO"</f>
        <v>5P8XOzVCsEbiWZf9HIM72BNO</v>
      </c>
      <c r="I67" s="59" t="b">
        <f>IF(Checklist48[[#This Row],[PIGUID]]="","",INDEX(PIs[NA Exempt],MATCH(Checklist48[[#This Row],[PIGUID]],PIs[GUID],0),1))</f>
        <v>0</v>
      </c>
      <c r="J67" s="61" t="str">
        <f>IF(Checklist48[[#This Row],[SGUID]]="",IF(Checklist48[[#This Row],[SSGUID]]="",IF(Checklist48[[#This Row],[PIGUID]]="","",INDEX(PIs[[Column1]:[SS]],MATCH(Checklist48[[#This Row],[PIGUID]],PIs[GUID],0),2)),INDEX(PIs[[Column1]:[SS]],MATCH(Checklist48[[#This Row],[SSGUID]],PIs[SSGUID],0),18)),INDEX(PIs[[Column1]:[SS]],MATCH(Checklist48[[#This Row],[SGUID]],PIs[SGUID],0),14))</f>
        <v>FV-Smart 17.01</v>
      </c>
      <c r="K67" s="60" t="str">
        <f>IF(Checklist48[[#This Row],[SGUID]]="",IF(Checklist48[[#This Row],[SSGUID]]="",IF(Checklist48[[#This Row],[PIGUID]]="","",INDEX(PIs[[Column1]:[SS]],MATCH(Checklist48[[#This Row],[PIGUID]],PIs[GUID],0),4)),INDEX(PIs[[Column1]:[Ssbody]],MATCH(Checklist48[[#This Row],[SSGUID]],PIs[SSGUID],0),19)),INDEX(PIs[[Column1]:[SS]],MATCH(Checklist48[[#This Row],[SGUID]],PIs[SGUID],0),15))</f>
        <v>De term GLOBALG.A.P., het handelsmerk en de QR-code of het logo van GLOBALG.A.P., evenals het GLOBALG.A.P.-nummer (GGN) worden gebruikt volgens “Gebruik van GLOBALG.A.P.-handelsmerken: Beleid en richtlijnen.”</v>
      </c>
      <c r="L67" s="62" t="str">
        <f>IF(Checklist48[[#This Row],[SGUID]]="",IF(Checklist48[[#This Row],[SSGUID]]="",INDEX(PIs[[Column1]:[SS]],MATCH(Checklist48[[#This Row],[PIGUID]],PIs[GUID],0),6),""),"")</f>
        <v>De producent moet de term GLOBALG.A.P., het handelsmerk en de QR-code of het logo van GLOBALG.A.P., evenals het GGN, het Global Location Number (GLN), of het sub-GLN gebruiken volgens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v>
      </c>
      <c r="M67" s="60" t="str">
        <f>IF(Checklist48[[#This Row],[SSGUID]]="",IF(Checklist48[[#This Row],[PIGUID]]="","",INDEX(PIs[[Column1]:[SS]],MATCH(Checklist48[[#This Row],[PIGUID]],PIs[GUID],0),8)),"")</f>
        <v>Major Must</v>
      </c>
      <c r="N67" s="68"/>
      <c r="O67" s="68"/>
      <c r="P67" s="60" t="str">
        <f>IF(Checklist48[[#This Row],[ifna]]="NA","",IF(Checklist48[[#This Row],[RelatedPQ]]=0,"",IF(Checklist48[[#This Row],[RelatedPQ]]="","",IF((INDEX(S2PQ_relational[],MATCH(Checklist48[[#This Row],[PIGUID&amp;NO]],S2PQ_relational[PIGUID &amp; "NO"],0),1))=Checklist48[[#This Row],[PIGUID]],"niet van toepassing",""))))</f>
        <v/>
      </c>
      <c r="Q67" s="60" t="str">
        <f>IF(Checklist48[[#This Row],[N.v.t.]]="niet van toepassing",INDEX(S2PQ[[Stap 2 vragen]:[Justification]],MATCH(Checklist48[[#This Row],[RelatedPQ]],S2PQ[S2PQGUID],0),3),"")</f>
        <v/>
      </c>
      <c r="R67" s="70"/>
    </row>
    <row r="68" spans="2:18" ht="33.75" x14ac:dyDescent="0.25">
      <c r="B68" s="58" t="s">
        <v>383</v>
      </c>
      <c r="C68" s="58"/>
      <c r="D68" s="73">
        <f>IF(Checklist48[[#This Row],[SGUID]]="",IF(Checklist48[[#This Row],[SSGUID]]="",0,1),1)</f>
        <v>1</v>
      </c>
      <c r="E68" s="58"/>
      <c r="F68" s="59" t="str">
        <f>_xlfn.IFNA(Checklist48[[#This Row],[RelatedPQ]],"NA")</f>
        <v/>
      </c>
      <c r="G68" s="60" t="str">
        <f>IF(Checklist48[[#This Row],[PIGUID]]="","",INDEX(S2PQ_relational[],MATCH(Checklist48[[#This Row],[PIGUID&amp;NO]],S2PQ_relational[PIGUID &amp; "NO"],0),2))</f>
        <v/>
      </c>
      <c r="H68" s="59" t="str">
        <f>Checklist48[[#This Row],[PIGUID]]&amp;"NO"</f>
        <v>NO</v>
      </c>
      <c r="I68" s="59" t="str">
        <f>IF(Checklist48[[#This Row],[PIGUID]]="","",INDEX(PIs[NA Exempt],MATCH(Checklist48[[#This Row],[PIGUID]],PIs[GUID],0),1))</f>
        <v/>
      </c>
      <c r="J68" s="61" t="str">
        <f>IF(Checklist48[[#This Row],[SGUID]]="",IF(Checklist48[[#This Row],[SSGUID]]="",IF(Checklist48[[#This Row],[PIGUID]]="","",INDEX(PIs[[Column1]:[SS]],MATCH(Checklist48[[#This Row],[PIGUID]],PIs[GUID],0),2)),INDEX(PIs[[Column1]:[SS]],MATCH(Checklist48[[#This Row],[SSGUID]],PIs[SSGUID],0),18)),INDEX(PIs[[Column1]:[SS]],MATCH(Checklist48[[#This Row],[SGUID]],PIs[SGUID],0),14))</f>
        <v>FV 18 GLOBALG.A.P.-STATUS</v>
      </c>
      <c r="K68" s="60" t="str">
        <f>IF(Checklist48[[#This Row],[SGUID]]="",IF(Checklist48[[#This Row],[SSGUID]]="",IF(Checklist48[[#This Row],[PIGUID]]="","",INDEX(PIs[[Column1]:[SS]],MATCH(Checklist48[[#This Row],[PIGUID]],PIs[GUID],0),4)),INDEX(PIs[[Column1]:[Ssbody]],MATCH(Checklist48[[#This Row],[SSGUID]],PIs[SSGUID],0),19)),INDEX(PIs[[Column1]:[SS]],MATCH(Checklist48[[#This Row],[SGUID]],PIs[SGUID],0),15))</f>
        <v>-</v>
      </c>
      <c r="L68" s="62" t="str">
        <f>IF(Checklist48[[#This Row],[SGUID]]="",IF(Checklist48[[#This Row],[SSGUID]]="",INDEX(PIs[[Column1]:[SS]],MATCH(Checklist48[[#This Row],[PIGUID]],PIs[GUID],0),6),""),"")</f>
        <v/>
      </c>
      <c r="M68" s="60" t="str">
        <f>IF(Checklist48[[#This Row],[SSGUID]]="",IF(Checklist48[[#This Row],[PIGUID]]="","",INDEX(PIs[[Column1]:[SS]],MATCH(Checklist48[[#This Row],[PIGUID]],PIs[GUID],0),8)),"")</f>
        <v/>
      </c>
      <c r="N68" s="68"/>
      <c r="O68" s="68"/>
      <c r="P68" s="60" t="str">
        <f>IF(Checklist48[[#This Row],[ifna]]="NA","",IF(Checklist48[[#This Row],[RelatedPQ]]=0,"",IF(Checklist48[[#This Row],[RelatedPQ]]="","",IF((INDEX(S2PQ_relational[],MATCH(Checklist48[[#This Row],[PIGUID&amp;NO]],S2PQ_relational[PIGUID &amp; "NO"],0),1))=Checklist48[[#This Row],[PIGUID]],"niet van toepassing",""))))</f>
        <v/>
      </c>
      <c r="Q68" s="60" t="str">
        <f>IF(Checklist48[[#This Row],[N.v.t.]]="niet van toepassing",INDEX(S2PQ[[Stap 2 vragen]:[Justification]],MATCH(Checklist48[[#This Row],[RelatedPQ]],S2PQ[S2PQGUID],0),3),"")</f>
        <v/>
      </c>
      <c r="R68" s="70"/>
    </row>
    <row r="69" spans="2:18" ht="33.75" hidden="1" x14ac:dyDescent="0.25">
      <c r="B69" s="58"/>
      <c r="C69" s="58" t="s">
        <v>119</v>
      </c>
      <c r="D69" s="73">
        <f>IF(Checklist48[[#This Row],[SGUID]]="",IF(Checklist48[[#This Row],[SSGUID]]="",0,1),1)</f>
        <v>1</v>
      </c>
      <c r="E69" s="58"/>
      <c r="F69" s="59" t="str">
        <f>_xlfn.IFNA(Checklist48[[#This Row],[RelatedPQ]],"NA")</f>
        <v/>
      </c>
      <c r="G69" s="60" t="str">
        <f>IF(Checklist48[[#This Row],[PIGUID]]="","",INDEX(S2PQ_relational[],MATCH(Checklist48[[#This Row],[PIGUID&amp;NO]],S2PQ_relational[PIGUID &amp; "NO"],0),2))</f>
        <v/>
      </c>
      <c r="H69" s="59" t="str">
        <f>Checklist48[[#This Row],[PIGUID]]&amp;"NO"</f>
        <v>NO</v>
      </c>
      <c r="I69" s="59" t="str">
        <f>IF(Checklist48[[#This Row],[PIGUID]]="","",INDEX(PIs[NA Exempt],MATCH(Checklist48[[#This Row],[PIGUID]],PIs[GUID],0),1))</f>
        <v/>
      </c>
      <c r="J69" s="61" t="str">
        <f>IF(Checklist48[[#This Row],[SGUID]]="",IF(Checklist48[[#This Row],[SSGUID]]="",IF(Checklist48[[#This Row],[PIGUID]]="","",INDEX(PIs[[Column1]:[SS]],MATCH(Checklist48[[#This Row],[PIGUID]],PIs[GUID],0),2)),INDEX(PIs[[Column1]:[SS]],MATCH(Checklist48[[#This Row],[SSGUID]],PIs[SSGUID],0),18)),INDEX(PIs[[Column1]:[SS]],MATCH(Checklist48[[#This Row],[SGUID]],PIs[SGUID],0),14))</f>
        <v>-</v>
      </c>
      <c r="K69" s="60" t="str">
        <f>IF(Checklist48[[#This Row],[SGUID]]="",IF(Checklist48[[#This Row],[SSGUID]]="",IF(Checklist48[[#This Row],[PIGUID]]="","",INDEX(PIs[[Column1]:[SS]],MATCH(Checklist48[[#This Row],[PIGUID]],PIs[GUID],0),4)),INDEX(PIs[[Column1]:[Ssbody]],MATCH(Checklist48[[#This Row],[SSGUID]],PIs[SSGUID],0),19)),INDEX(PIs[[Column1]:[SS]],MATCH(Checklist48[[#This Row],[SGUID]],PIs[SGUID],0),15))</f>
        <v>-</v>
      </c>
      <c r="L69" s="62" t="str">
        <f>IF(Checklist48[[#This Row],[SGUID]]="",IF(Checklist48[[#This Row],[SSGUID]]="",INDEX(PIs[[Column1]:[SS]],MATCH(Checklist48[[#This Row],[PIGUID]],PIs[GUID],0),6),""),"")</f>
        <v/>
      </c>
      <c r="M69" s="60" t="str">
        <f>IF(Checklist48[[#This Row],[SSGUID]]="",IF(Checklist48[[#This Row],[PIGUID]]="","",INDEX(PIs[[Column1]:[SS]],MATCH(Checklist48[[#This Row],[PIGUID]],PIs[GUID],0),8)),"")</f>
        <v/>
      </c>
      <c r="N69" s="68"/>
      <c r="O69" s="68"/>
      <c r="P69" s="60" t="str">
        <f>IF(Checklist48[[#This Row],[ifna]]="NA","",IF(Checklist48[[#This Row],[RelatedPQ]]=0,"",IF(Checklist48[[#This Row],[RelatedPQ]]="","",IF((INDEX(S2PQ_relational[],MATCH(Checklist48[[#This Row],[PIGUID&amp;NO]],S2PQ_relational[PIGUID &amp; "NO"],0),1))=Checklist48[[#This Row],[PIGUID]],"niet van toepassing",""))))</f>
        <v/>
      </c>
      <c r="Q69" s="60" t="str">
        <f>IF(Checklist48[[#This Row],[N.v.t.]]="niet van toepassing",INDEX(S2PQ[[Stap 2 vragen]:[Justification]],MATCH(Checklist48[[#This Row],[RelatedPQ]],S2PQ[S2PQGUID],0),3),"")</f>
        <v/>
      </c>
      <c r="R69" s="70"/>
    </row>
    <row r="70" spans="2:18" ht="371.25" x14ac:dyDescent="0.25">
      <c r="B70" s="58"/>
      <c r="C70" s="58"/>
      <c r="D70" s="73">
        <f>IF(Checklist48[[#This Row],[SGUID]]="",IF(Checklist48[[#This Row],[SSGUID]]="",0,1),1)</f>
        <v>0</v>
      </c>
      <c r="E70" s="58" t="s">
        <v>377</v>
      </c>
      <c r="F70" s="59" t="str">
        <f>_xlfn.IFNA(Checklist48[[#This Row],[RelatedPQ]],"NA")</f>
        <v>NA</v>
      </c>
      <c r="G70" s="60" t="e">
        <f>IF(Checklist48[[#This Row],[PIGUID]]="","",INDEX(S2PQ_relational[],MATCH(Checklist48[[#This Row],[PIGUID&amp;NO]],S2PQ_relational[PIGUID &amp; "NO"],0),2))</f>
        <v>#N/A</v>
      </c>
      <c r="H70" s="59" t="str">
        <f>Checklist48[[#This Row],[PIGUID]]&amp;"NO"</f>
        <v>4fhyRDFeKLkmaSYmgGvFAeNO</v>
      </c>
      <c r="I70" s="59" t="b">
        <f>IF(Checklist48[[#This Row],[PIGUID]]="","",INDEX(PIs[NA Exempt],MATCH(Checklist48[[#This Row],[PIGUID]],PIs[GUID],0),1))</f>
        <v>0</v>
      </c>
      <c r="J70" s="61" t="str">
        <f>IF(Checklist48[[#This Row],[SGUID]]="",IF(Checklist48[[#This Row],[SSGUID]]="",IF(Checklist48[[#This Row],[PIGUID]]="","",INDEX(PIs[[Column1]:[SS]],MATCH(Checklist48[[#This Row],[PIGUID]],PIs[GUID],0),2)),INDEX(PIs[[Column1]:[SS]],MATCH(Checklist48[[#This Row],[SSGUID]],PIs[SSGUID],0),18)),INDEX(PIs[[Column1]:[SS]],MATCH(Checklist48[[#This Row],[SGUID]],PIs[SGUID],0),14))</f>
        <v>FV-Smart 18.01</v>
      </c>
      <c r="K70" s="60" t="str">
        <f>IF(Checklist48[[#This Row],[SGUID]]="",IF(Checklist48[[#This Row],[SSGUID]]="",IF(Checklist48[[#This Row],[PIGUID]]="","",INDEX(PIs[[Column1]:[SS]],MATCH(Checklist48[[#This Row],[PIGUID]],PIs[GUID],0),4)),INDEX(PIs[[Column1]:[Ssbody]],MATCH(Checklist48[[#This Row],[SSGUID]],PIs[SSGUID],0),19)),INDEX(PIs[[Column1]:[SS]],MATCH(Checklist48[[#This Row],[SGUID]],PIs[SGUID],0),15))</f>
        <v>De transactiedocumentatie bevat een verwijzing naar de GLOBALG.A.P.-status en het GLOBALG.A.P.-nummer (GGN).</v>
      </c>
      <c r="L70" s="62" t="str">
        <f>IF(Checklist48[[#This Row],[SGUID]]="",IF(Checklist48[[#This Row],[SSGUID]]="",INDEX(PIs[[Column1]:[SS]],MATCH(Checklist48[[#This Row],[PIGUID]],PIs[GUID],0),6),""),"")</f>
        <v>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v>
      </c>
      <c r="M70" s="60" t="str">
        <f>IF(Checklist48[[#This Row],[SSGUID]]="",IF(Checklist48[[#This Row],[PIGUID]]="","",INDEX(PIs[[Column1]:[SS]],MATCH(Checklist48[[#This Row],[PIGUID]],PIs[GUID],0),8)),"")</f>
        <v>Major Must</v>
      </c>
      <c r="N70" s="68"/>
      <c r="O70" s="68"/>
      <c r="P70" s="60" t="str">
        <f>IF(Checklist48[[#This Row],[ifna]]="NA","",IF(Checklist48[[#This Row],[RelatedPQ]]=0,"",IF(Checklist48[[#This Row],[RelatedPQ]]="","",IF((INDEX(S2PQ_relational[],MATCH(Checklist48[[#This Row],[PIGUID&amp;NO]],S2PQ_relational[PIGUID &amp; "NO"],0),1))=Checklist48[[#This Row],[PIGUID]],"niet van toepassing",""))))</f>
        <v/>
      </c>
      <c r="Q70" s="60" t="str">
        <f>IF(Checklist48[[#This Row],[N.v.t.]]="niet van toepassing",INDEX(S2PQ[[Stap 2 vragen]:[Justification]],MATCH(Checklist48[[#This Row],[RelatedPQ]],S2PQ[S2PQGUID],0),3),"")</f>
        <v/>
      </c>
      <c r="R70" s="70"/>
    </row>
    <row r="71" spans="2:18" ht="22.5" x14ac:dyDescent="0.25">
      <c r="B71" s="58" t="s">
        <v>968</v>
      </c>
      <c r="C71" s="58"/>
      <c r="D71" s="73">
        <f>IF(Checklist48[[#This Row],[SGUID]]="",IF(Checklist48[[#This Row],[SSGUID]]="",0,1),1)</f>
        <v>1</v>
      </c>
      <c r="E71" s="58"/>
      <c r="F71" s="59" t="str">
        <f>_xlfn.IFNA(Checklist48[[#This Row],[RelatedPQ]],"NA")</f>
        <v/>
      </c>
      <c r="G71" s="60" t="str">
        <f>IF(Checklist48[[#This Row],[PIGUID]]="","",INDEX(S2PQ_relational[],MATCH(Checklist48[[#This Row],[PIGUID&amp;NO]],S2PQ_relational[PIGUID &amp; "NO"],0),2))</f>
        <v/>
      </c>
      <c r="H71" s="59" t="str">
        <f>Checklist48[[#This Row],[PIGUID]]&amp;"NO"</f>
        <v>NO</v>
      </c>
      <c r="I71" s="59" t="str">
        <f>IF(Checklist48[[#This Row],[PIGUID]]="","",INDEX(PIs[NA Exempt],MATCH(Checklist48[[#This Row],[PIGUID]],PIs[GUID],0),1))</f>
        <v/>
      </c>
      <c r="J71" s="61" t="str">
        <f>IF(Checklist48[[#This Row],[SGUID]]="",IF(Checklist48[[#This Row],[SSGUID]]="",IF(Checklist48[[#This Row],[PIGUID]]="","",INDEX(PIs[[Column1]:[SS]],MATCH(Checklist48[[#This Row],[PIGUID]],PIs[GUID],0),2)),INDEX(PIs[[Column1]:[SS]],MATCH(Checklist48[[#This Row],[SSGUID]],PIs[SSGUID],0),18)),INDEX(PIs[[Column1]:[SS]],MATCH(Checklist48[[#This Row],[SGUID]],PIs[SGUID],0),14))</f>
        <v>FV 19 HYGIËNE</v>
      </c>
      <c r="K71" s="60" t="str">
        <f>IF(Checklist48[[#This Row],[SGUID]]="",IF(Checklist48[[#This Row],[SSGUID]]="",IF(Checklist48[[#This Row],[PIGUID]]="","",INDEX(PIs[[Column1]:[SS]],MATCH(Checklist48[[#This Row],[PIGUID]],PIs[GUID],0),4)),INDEX(PIs[[Column1]:[Ssbody]],MATCH(Checklist48[[#This Row],[SSGUID]],PIs[SSGUID],0),19)),INDEX(PIs[[Column1]:[SS]],MATCH(Checklist48[[#This Row],[SGUID]],PIs[SGUID],0),15))</f>
        <v>-</v>
      </c>
      <c r="L71" s="62" t="str">
        <f>IF(Checklist48[[#This Row],[SGUID]]="",IF(Checklist48[[#This Row],[SSGUID]]="",INDEX(PIs[[Column1]:[SS]],MATCH(Checklist48[[#This Row],[PIGUID]],PIs[GUID],0),6),""),"")</f>
        <v/>
      </c>
      <c r="M71" s="60" t="str">
        <f>IF(Checklist48[[#This Row],[SSGUID]]="",IF(Checklist48[[#This Row],[PIGUID]]="","",INDEX(PIs[[Column1]:[SS]],MATCH(Checklist48[[#This Row],[PIGUID]],PIs[GUID],0),8)),"")</f>
        <v/>
      </c>
      <c r="N71" s="68"/>
      <c r="O71" s="68"/>
      <c r="P71" s="60" t="str">
        <f>IF(Checklist48[[#This Row],[ifna]]="NA","",IF(Checklist48[[#This Row],[RelatedPQ]]=0,"",IF(Checklist48[[#This Row],[RelatedPQ]]="","",IF((INDEX(S2PQ_relational[],MATCH(Checklist48[[#This Row],[PIGUID&amp;NO]],S2PQ_relational[PIGUID &amp; "NO"],0),1))=Checklist48[[#This Row],[PIGUID]],"niet van toepassing",""))))</f>
        <v/>
      </c>
      <c r="Q71" s="60" t="str">
        <f>IF(Checklist48[[#This Row],[N.v.t.]]="niet van toepassing",INDEX(S2PQ[[Stap 2 vragen]:[Justification]],MATCH(Checklist48[[#This Row],[RelatedPQ]],S2PQ[S2PQGUID],0),3),"")</f>
        <v/>
      </c>
      <c r="R71" s="70"/>
    </row>
    <row r="72" spans="2:18" ht="33.75" hidden="1" x14ac:dyDescent="0.25">
      <c r="B72" s="58"/>
      <c r="C72" s="58" t="s">
        <v>119</v>
      </c>
      <c r="D72" s="73">
        <f>IF(Checklist48[[#This Row],[SGUID]]="",IF(Checklist48[[#This Row],[SSGUID]]="",0,1),1)</f>
        <v>1</v>
      </c>
      <c r="E72" s="58"/>
      <c r="F72" s="59" t="str">
        <f>_xlfn.IFNA(Checklist48[[#This Row],[RelatedPQ]],"NA")</f>
        <v/>
      </c>
      <c r="G72" s="60" t="str">
        <f>IF(Checklist48[[#This Row],[PIGUID]]="","",INDEX(S2PQ_relational[],MATCH(Checklist48[[#This Row],[PIGUID&amp;NO]],S2PQ_relational[PIGUID &amp; "NO"],0),2))</f>
        <v/>
      </c>
      <c r="H72" s="59" t="str">
        <f>Checklist48[[#This Row],[PIGUID]]&amp;"NO"</f>
        <v>NO</v>
      </c>
      <c r="I72" s="59" t="str">
        <f>IF(Checklist48[[#This Row],[PIGUID]]="","",INDEX(PIs[NA Exempt],MATCH(Checklist48[[#This Row],[PIGUID]],PIs[GUID],0),1))</f>
        <v/>
      </c>
      <c r="J72" s="61" t="str">
        <f>IF(Checklist48[[#This Row],[SGUID]]="",IF(Checklist48[[#This Row],[SSGUID]]="",IF(Checklist48[[#This Row],[PIGUID]]="","",INDEX(PIs[[Column1]:[SS]],MATCH(Checklist48[[#This Row],[PIGUID]],PIs[GUID],0),2)),INDEX(PIs[[Column1]:[SS]],MATCH(Checklist48[[#This Row],[SSGUID]],PIs[SSGUID],0),18)),INDEX(PIs[[Column1]:[SS]],MATCH(Checklist48[[#This Row],[SGUID]],PIs[SGUID],0),14))</f>
        <v>-</v>
      </c>
      <c r="K72" s="60" t="str">
        <f>IF(Checklist48[[#This Row],[SGUID]]="",IF(Checklist48[[#This Row],[SSGUID]]="",IF(Checklist48[[#This Row],[PIGUID]]="","",INDEX(PIs[[Column1]:[SS]],MATCH(Checklist48[[#This Row],[PIGUID]],PIs[GUID],0),4)),INDEX(PIs[[Column1]:[Ssbody]],MATCH(Checklist48[[#This Row],[SSGUID]],PIs[SSGUID],0),19)),INDEX(PIs[[Column1]:[SS]],MATCH(Checklist48[[#This Row],[SGUID]],PIs[SGUID],0),15))</f>
        <v>-</v>
      </c>
      <c r="L72" s="62" t="str">
        <f>IF(Checklist48[[#This Row],[SGUID]]="",IF(Checklist48[[#This Row],[SSGUID]]="",INDEX(PIs[[Column1]:[SS]],MATCH(Checklist48[[#This Row],[PIGUID]],PIs[GUID],0),6),""),"")</f>
        <v/>
      </c>
      <c r="M72" s="60" t="str">
        <f>IF(Checklist48[[#This Row],[SSGUID]]="",IF(Checklist48[[#This Row],[PIGUID]]="","",INDEX(PIs[[Column1]:[SS]],MATCH(Checklist48[[#This Row],[PIGUID]],PIs[GUID],0),8)),"")</f>
        <v/>
      </c>
      <c r="N72" s="68"/>
      <c r="O72" s="68"/>
      <c r="P72" s="60" t="str">
        <f>IF(Checklist48[[#This Row],[ifna]]="NA","",IF(Checklist48[[#This Row],[RelatedPQ]]=0,"",IF(Checklist48[[#This Row],[RelatedPQ]]="","",IF((INDEX(S2PQ_relational[],MATCH(Checklist48[[#This Row],[PIGUID&amp;NO]],S2PQ_relational[PIGUID &amp; "NO"],0),1))=Checklist48[[#This Row],[PIGUID]],"niet van toepassing",""))))</f>
        <v/>
      </c>
      <c r="Q72" s="60" t="str">
        <f>IF(Checklist48[[#This Row],[N.v.t.]]="niet van toepassing",INDEX(S2PQ[[Stap 2 vragen]:[Justification]],MATCH(Checklist48[[#This Row],[RelatedPQ]],S2PQ[S2PQGUID],0),3),"")</f>
        <v/>
      </c>
      <c r="R72" s="70"/>
    </row>
    <row r="73" spans="2:18" ht="180" x14ac:dyDescent="0.25">
      <c r="B73" s="58"/>
      <c r="C73" s="58"/>
      <c r="D73" s="73">
        <f>IF(Checklist48[[#This Row],[SGUID]]="",IF(Checklist48[[#This Row],[SSGUID]]="",0,1),1)</f>
        <v>0</v>
      </c>
      <c r="E73" s="58" t="s">
        <v>1314</v>
      </c>
      <c r="F73" s="59" t="str">
        <f>_xlfn.IFNA(Checklist48[[#This Row],[RelatedPQ]],"NA")</f>
        <v>NA</v>
      </c>
      <c r="G73" s="60" t="e">
        <f>IF(Checklist48[[#This Row],[PIGUID]]="","",INDEX(S2PQ_relational[],MATCH(Checklist48[[#This Row],[PIGUID&amp;NO]],S2PQ_relational[PIGUID &amp; "NO"],0),2))</f>
        <v>#N/A</v>
      </c>
      <c r="H73" s="59" t="str">
        <f>Checklist48[[#This Row],[PIGUID]]&amp;"NO"</f>
        <v>PZK4Gn2DrhCyaDP5WzH4ZNO</v>
      </c>
      <c r="I73" s="59" t="b">
        <f>IF(Checklist48[[#This Row],[PIGUID]]="","",INDEX(PIs[NA Exempt],MATCH(Checklist48[[#This Row],[PIGUID]],PIs[GUID],0),1))</f>
        <v>0</v>
      </c>
      <c r="J73" s="61" t="str">
        <f>IF(Checklist48[[#This Row],[SGUID]]="",IF(Checklist48[[#This Row],[SSGUID]]="",IF(Checklist48[[#This Row],[PIGUID]]="","",INDEX(PIs[[Column1]:[SS]],MATCH(Checklist48[[#This Row],[PIGUID]],PIs[GUID],0),2)),INDEX(PIs[[Column1]:[SS]],MATCH(Checklist48[[#This Row],[SSGUID]],PIs[SSGUID],0),18)),INDEX(PIs[[Column1]:[SS]],MATCH(Checklist48[[#This Row],[SGUID]],PIs[SGUID],0),14))</f>
        <v>FV-Smart 19.01</v>
      </c>
      <c r="K73"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heeft een gedocumenteerde risicobeoordeling voor hygiëne.</v>
      </c>
      <c r="L73" s="62" t="str">
        <f>IF(Checklist48[[#This Row],[SGUID]]="",IF(Checklist48[[#This Row],[SSGUID]]="",INDEX(PIs[[Column1]:[SS]],MATCH(Checklist48[[#This Row],[PIGUID]],PIs[GUID],0),6),""),"")</f>
        <v>Een gedocumenteerde risicobeoordeling voor hygiëne met inbegrip van productie, oogst en verwerking, voor zover van toepassing, moet betrekking hebben op:
\- fysieke, chemische en microbiologische verontreinigende stoffen, morsen van lichaamsvloeistoffen (braken, bloeden, etc.) en menselijke overdraagbare aandoeningen die in verband worden gebracht met de toepasselijke producten en processen;
\- medewerkers, persoonlijke bezittingen, apparatuur, kleding, verpakkingsmateriaal, transport, voertuigen en productopslag (met inbegrip van kortetermijnopslag op het bedrijf);
\- productieomgeving, inclusief ontwerp en lay-out voor de preventie van kruisbesmetting en ondersteuning van voedselveiligheid.</v>
      </c>
      <c r="M73" s="60" t="str">
        <f>IF(Checklist48[[#This Row],[SSGUID]]="",IF(Checklist48[[#This Row],[PIGUID]]="","",INDEX(PIs[[Column1]:[SS]],MATCH(Checklist48[[#This Row],[PIGUID]],PIs[GUID],0),8)),"")</f>
        <v>Major Must</v>
      </c>
      <c r="N73" s="68"/>
      <c r="O73" s="68"/>
      <c r="P73" s="60" t="str">
        <f>IF(Checklist48[[#This Row],[ifna]]="NA","",IF(Checklist48[[#This Row],[RelatedPQ]]=0,"",IF(Checklist48[[#This Row],[RelatedPQ]]="","",IF((INDEX(S2PQ_relational[],MATCH(Checklist48[[#This Row],[PIGUID&amp;NO]],S2PQ_relational[PIGUID &amp; "NO"],0),1))=Checklist48[[#This Row],[PIGUID]],"niet van toepassing",""))))</f>
        <v/>
      </c>
      <c r="Q73" s="60" t="str">
        <f>IF(Checklist48[[#This Row],[N.v.t.]]="niet van toepassing",INDEX(S2PQ[[Stap 2 vragen]:[Justification]],MATCH(Checklist48[[#This Row],[RelatedPQ]],S2PQ[S2PQGUID],0),3),"")</f>
        <v/>
      </c>
      <c r="R73" s="70"/>
    </row>
    <row r="74" spans="2:18" ht="303.75" x14ac:dyDescent="0.25">
      <c r="B74" s="58"/>
      <c r="C74" s="58"/>
      <c r="D74" s="73">
        <f>IF(Checklist48[[#This Row],[SGUID]]="",IF(Checklist48[[#This Row],[SSGUID]]="",0,1),1)</f>
        <v>0</v>
      </c>
      <c r="E74" s="58" t="s">
        <v>1313</v>
      </c>
      <c r="F74" s="59" t="str">
        <f>_xlfn.IFNA(Checklist48[[#This Row],[RelatedPQ]],"NA")</f>
        <v>NA</v>
      </c>
      <c r="G74" s="60" t="e">
        <f>IF(Checklist48[[#This Row],[PIGUID]]="","",INDEX(S2PQ_relational[],MATCH(Checklist48[[#This Row],[PIGUID&amp;NO]],S2PQ_relational[PIGUID &amp; "NO"],0),2))</f>
        <v>#N/A</v>
      </c>
      <c r="H74" s="59" t="str">
        <f>Checklist48[[#This Row],[PIGUID]]&amp;"NO"</f>
        <v>eHrBDPtfyKPEyydZkZ3chNO</v>
      </c>
      <c r="I74" s="59" t="b">
        <f>IF(Checklist48[[#This Row],[PIGUID]]="","",INDEX(PIs[NA Exempt],MATCH(Checklist48[[#This Row],[PIGUID]],PIs[GUID],0),1))</f>
        <v>0</v>
      </c>
      <c r="J74" s="61" t="str">
        <f>IF(Checklist48[[#This Row],[SGUID]]="",IF(Checklist48[[#This Row],[SSGUID]]="",IF(Checklist48[[#This Row],[PIGUID]]="","",INDEX(PIs[[Column1]:[SS]],MATCH(Checklist48[[#This Row],[PIGUID]],PIs[GUID],0),2)),INDEX(PIs[[Column1]:[SS]],MATCH(Checklist48[[#This Row],[SSGUID]],PIs[SSGUID],0),18)),INDEX(PIs[[Column1]:[SS]],MATCH(Checklist48[[#This Row],[SGUID]],PIs[SGUID],0),14))</f>
        <v>FV-Smart 19.02</v>
      </c>
      <c r="K74" s="60" t="str">
        <f>IF(Checklist48[[#This Row],[SGUID]]="",IF(Checklist48[[#This Row],[SSGUID]]="",IF(Checklist48[[#This Row],[PIGUID]]="","",INDEX(PIs[[Column1]:[SS]],MATCH(Checklist48[[#This Row],[PIGUID]],PIs[GUID],0),4)),INDEX(PIs[[Column1]:[Ssbody]],MATCH(Checklist48[[#This Row],[SSGUID]],PIs[SSGUID],0),19)),INDEX(PIs[[Column1]:[SS]],MATCH(Checklist48[[#This Row],[SGUID]],PIs[SGUID],0),15))</f>
        <v>Gedocumenteerde hygiëneprocedures zijn aanwezig om de risico’s voor voedselveiligheid te minimaliseren.</v>
      </c>
      <c r="L74" s="62" t="str">
        <f>IF(Checklist48[[#This Row],[SGUID]]="",IF(Checklist48[[#This Row],[SSGUID]]="",INDEX(PIs[[Column1]:[SS]],MATCH(Checklist48[[#This Row],[PIGUID]],PIs[GUID],0),6),""),"")</f>
        <v>Hygiëneprocedures moeten in lijn worden gebracht met de risicobeoordeling en moeten de van toepassing zijnde oogst- en naoogstactiviteiten omvatten. Pictogrammen of waarschuwingsborden in de taal die het meest gesproken door het personeel moeten de passende hygiënemaatregelen voor medewerkers, bezoekers en onderaannemers beschrijven.
Wanneer beschermingsmiddelen en kleding (bijv. schorten, mouwen, handschoenen, schoeisel, etc.) vereist zijn, moet hierin worden voorzien door de werkgever en dienen deze gereinigd en onderhouden te worden en zodanig te worden opgeslagen dat de risico’s voor voedselveiligheid worden geminimaliseerd.
Handen moeten altijd worden gewassen als deze een bron van verontreiniging kunnen zijn, ook voorafgaand aan de start van het werk en na gebruik van het toilet.
De hygiëneprocedures moeten productverontreiniging met lichaamsvloeistoffen aanpakken, eisen voor zieken aangeven (braken, geelzucht, diarree, etc.), het contact van zieke mensen met producten beperken, en een terugkeerbeleid formuleren. Huidverwondingen moeten worden afgedekt en handschoenen moeten, indien van toepassing, worden gedragen.
Er moet visueel bewijs zijn dat de hygiëneprocedures niet worden geschonden.</v>
      </c>
      <c r="M74" s="60" t="str">
        <f>IF(Checklist48[[#This Row],[SSGUID]]="",IF(Checklist48[[#This Row],[PIGUID]]="","",INDEX(PIs[[Column1]:[SS]],MATCH(Checklist48[[#This Row],[PIGUID]],PIs[GUID],0),8)),"")</f>
        <v>Major Must</v>
      </c>
      <c r="N74" s="68"/>
      <c r="O74" s="68"/>
      <c r="P74" s="60" t="str">
        <f>IF(Checklist48[[#This Row],[ifna]]="NA","",IF(Checklist48[[#This Row],[RelatedPQ]]=0,"",IF(Checklist48[[#This Row],[RelatedPQ]]="","",IF((INDEX(S2PQ_relational[],MATCH(Checklist48[[#This Row],[PIGUID&amp;NO]],S2PQ_relational[PIGUID &amp; "NO"],0),1))=Checklist48[[#This Row],[PIGUID]],"niet van toepassing",""))))</f>
        <v/>
      </c>
      <c r="Q74" s="60" t="str">
        <f>IF(Checklist48[[#This Row],[N.v.t.]]="niet van toepassing",INDEX(S2PQ[[Stap 2 vragen]:[Justification]],MATCH(Checklist48[[#This Row],[RelatedPQ]],S2PQ[S2PQGUID],0),3),"")</f>
        <v/>
      </c>
      <c r="R74" s="70"/>
    </row>
    <row r="75" spans="2:18" ht="157.5" x14ac:dyDescent="0.25">
      <c r="B75" s="58"/>
      <c r="C75" s="58"/>
      <c r="D75" s="73">
        <f>IF(Checklist48[[#This Row],[SGUID]]="",IF(Checklist48[[#This Row],[SSGUID]]="",0,1),1)</f>
        <v>0</v>
      </c>
      <c r="E75" s="58" t="s">
        <v>1310</v>
      </c>
      <c r="F75" s="59" t="str">
        <f>_xlfn.IFNA(Checklist48[[#This Row],[RelatedPQ]],"NA")</f>
        <v>NA</v>
      </c>
      <c r="G75" s="60" t="e">
        <f>IF(Checklist48[[#This Row],[PIGUID]]="","",INDEX(S2PQ_relational[],MATCH(Checklist48[[#This Row],[PIGUID&amp;NO]],S2PQ_relational[PIGUID &amp; "NO"],0),2))</f>
        <v>#N/A</v>
      </c>
      <c r="H75" s="59" t="str">
        <f>Checklist48[[#This Row],[PIGUID]]&amp;"NO"</f>
        <v>4Nc9nru2SzM0uTXBXgIOFvNO</v>
      </c>
      <c r="I75" s="59" t="b">
        <f>IF(Checklist48[[#This Row],[PIGUID]]="","",INDEX(PIs[NA Exempt],MATCH(Checklist48[[#This Row],[PIGUID]],PIs[GUID],0),1))</f>
        <v>0</v>
      </c>
      <c r="J75" s="61" t="str">
        <f>IF(Checklist48[[#This Row],[SGUID]]="",IF(Checklist48[[#This Row],[SSGUID]]="",IF(Checklist48[[#This Row],[PIGUID]]="","",INDEX(PIs[[Column1]:[SS]],MATCH(Checklist48[[#This Row],[PIGUID]],PIs[GUID],0),2)),INDEX(PIs[[Column1]:[SS]],MATCH(Checklist48[[#This Row],[SSGUID]],PIs[SSGUID],0),18)),INDEX(PIs[[Column1]:[SS]],MATCH(Checklist48[[#This Row],[SGUID]],PIs[SGUID],0),14))</f>
        <v>FV-Smart 19.03</v>
      </c>
      <c r="K75" s="60" t="str">
        <f>IF(Checklist48[[#This Row],[SGUID]]="",IF(Checklist48[[#This Row],[SSGUID]]="",IF(Checklist48[[#This Row],[PIGUID]]="","",INDEX(PIs[[Column1]:[SS]],MATCH(Checklist48[[#This Row],[PIGUID]],PIs[GUID],0),4)),INDEX(PIs[[Column1]:[Ssbody]],MATCH(Checklist48[[#This Row],[SSGUID]],PIs[SSGUID],0),19)),INDEX(PIs[[Column1]:[SS]],MATCH(Checklist48[[#This Row],[SGUID]],PIs[SGUID],0),15))</f>
        <v>Alle personen die op het bedrijf werken hebben een hygiënetraining gevolgd.</v>
      </c>
      <c r="L75" s="62" t="str">
        <f>IF(Checklist48[[#This Row],[SGUID]]="",IF(Checklist48[[#This Row],[SSGUID]]="",INDEX(PIs[[Column1]:[SS]],MATCH(Checklist48[[#This Row],[PIGUID]],PIs[GUID],0),6),""),"")</f>
        <v>De basistraining over hygiëne moet:
\- jaarlijks aan alle medewerkers worden aangeboden, met inbegrip van eigenaars en managers die op het bedrijf werken;
\- aan alle nieuwe medewerkers worden verstrekt;
\- alle noodzakelijke instructies omvatten;
\- zodanig worden gegeven, schriftelijk of mondeling, dat het begrip is gewaarborgd (mag in mondelinge en beeldende vorm zonder schriftelijke uitleg, indien van toepassing);
\- specifieke training omvatten aangaande de hygiëneprocedures voor activiteiten tijdens het oogsten en de productverwerking, indien van toepassing.</v>
      </c>
      <c r="M75" s="60" t="str">
        <f>IF(Checklist48[[#This Row],[SSGUID]]="",IF(Checklist48[[#This Row],[PIGUID]]="","",INDEX(PIs[[Column1]:[SS]],MATCH(Checklist48[[#This Row],[PIGUID]],PIs[GUID],0),8)),"")</f>
        <v>Major Must</v>
      </c>
      <c r="N75" s="68"/>
      <c r="O75" s="68"/>
      <c r="P75" s="60" t="str">
        <f>IF(Checklist48[[#This Row],[ifna]]="NA","",IF(Checklist48[[#This Row],[RelatedPQ]]=0,"",IF(Checklist48[[#This Row],[RelatedPQ]]="","",IF((INDEX(S2PQ_relational[],MATCH(Checklist48[[#This Row],[PIGUID&amp;NO]],S2PQ_relational[PIGUID &amp; "NO"],0),1))=Checklist48[[#This Row],[PIGUID]],"niet van toepassing",""))))</f>
        <v/>
      </c>
      <c r="Q75" s="60" t="str">
        <f>IF(Checklist48[[#This Row],[N.v.t.]]="niet van toepassing",INDEX(S2PQ[[Stap 2 vragen]:[Justification]],MATCH(Checklist48[[#This Row],[RelatedPQ]],S2PQ[S2PQGUID],0),3),"")</f>
        <v/>
      </c>
      <c r="R75" s="70"/>
    </row>
    <row r="76" spans="2:18" ht="78.75" x14ac:dyDescent="0.25">
      <c r="B76" s="58"/>
      <c r="C76" s="58"/>
      <c r="D76" s="73">
        <f>IF(Checklist48[[#This Row],[SGUID]]="",IF(Checklist48[[#This Row],[SSGUID]]="",0,1),1)</f>
        <v>0</v>
      </c>
      <c r="E76" s="58" t="s">
        <v>1312</v>
      </c>
      <c r="F76" s="59" t="str">
        <f>_xlfn.IFNA(Checklist48[[#This Row],[RelatedPQ]],"NA")</f>
        <v>NA</v>
      </c>
      <c r="G76" s="60" t="e">
        <f>IF(Checklist48[[#This Row],[PIGUID]]="","",INDEX(S2PQ_relational[],MATCH(Checklist48[[#This Row],[PIGUID&amp;NO]],S2PQ_relational[PIGUID &amp; "NO"],0),2))</f>
        <v>#N/A</v>
      </c>
      <c r="H76" s="59" t="str">
        <f>Checklist48[[#This Row],[PIGUID]]&amp;"NO"</f>
        <v>3IWq02HKOxoHgkSdZiyaSENO</v>
      </c>
      <c r="I76" s="59" t="b">
        <f>IF(Checklist48[[#This Row],[PIGUID]]="","",INDEX(PIs[NA Exempt],MATCH(Checklist48[[#This Row],[PIGUID]],PIs[GUID],0),1))</f>
        <v>0</v>
      </c>
      <c r="J76" s="61" t="str">
        <f>IF(Checklist48[[#This Row],[SGUID]]="",IF(Checklist48[[#This Row],[SSGUID]]="",IF(Checklist48[[#This Row],[PIGUID]]="","",INDEX(PIs[[Column1]:[SS]],MATCH(Checklist48[[#This Row],[PIGUID]],PIs[GUID],0),2)),INDEX(PIs[[Column1]:[SS]],MATCH(Checklist48[[#This Row],[SSGUID]],PIs[SSGUID],0),18)),INDEX(PIs[[Column1]:[SS]],MATCH(Checklist48[[#This Row],[SGUID]],PIs[SGUID],0),14))</f>
        <v>FV-Smart 19.04</v>
      </c>
      <c r="K76" s="60" t="str">
        <f>IF(Checklist48[[#This Row],[SGUID]]="",IF(Checklist48[[#This Row],[SSGUID]]="",IF(Checklist48[[#This Row],[PIGUID]]="","",INDEX(PIs[[Column1]:[SS]],MATCH(Checklist48[[#This Row],[PIGUID]],PIs[GUID],0),4)),INDEX(PIs[[Column1]:[Ssbody]],MATCH(Checklist48[[#This Row],[SSGUID]],PIs[SSGUID],0),19)),INDEX(PIs[[Column1]:[SS]],MATCH(Checklist48[[#This Row],[SGUID]],PIs[SGUID],0),15))</f>
        <v>Roken, eten, kauwen en drinken zijn beperkt tot aangewezen gebieden.</v>
      </c>
      <c r="L76" s="62" t="str">
        <f>IF(Checklist48[[#This Row],[SGUID]]="",IF(Checklist48[[#This Row],[SSGUID]]="",INDEX(PIs[[Column1]:[SS]],MATCH(Checklist48[[#This Row],[PIGUID]],PIs[GUID],0),6),""),"")</f>
        <v>Om verontreiniging van producten te voorkomen, moet roken, eten, kauwen en drinken worden beperkt tot aangewezen gebieden en niet worden toegestaan op locaties waar producten worden verwerkt of opgeslagen, tenzij anders aangegeven door de risicobeoordeling voor hygiëne. Het drinken van water is hierop een uitzondering.</v>
      </c>
      <c r="M76" s="60" t="str">
        <f>IF(Checklist48[[#This Row],[SSGUID]]="",IF(Checklist48[[#This Row],[PIGUID]]="","",INDEX(PIs[[Column1]:[SS]],MATCH(Checklist48[[#This Row],[PIGUID]],PIs[GUID],0),8)),"")</f>
        <v>Major Must</v>
      </c>
      <c r="N76" s="68"/>
      <c r="O76" s="68"/>
      <c r="P76" s="60" t="str">
        <f>IF(Checklist48[[#This Row],[ifna]]="NA","",IF(Checklist48[[#This Row],[RelatedPQ]]=0,"",IF(Checklist48[[#This Row],[RelatedPQ]]="","",IF((INDEX(S2PQ_relational[],MATCH(Checklist48[[#This Row],[PIGUID&amp;NO]],S2PQ_relational[PIGUID &amp; "NO"],0),1))=Checklist48[[#This Row],[PIGUID]],"niet van toepassing",""))))</f>
        <v/>
      </c>
      <c r="Q76" s="60" t="str">
        <f>IF(Checklist48[[#This Row],[N.v.t.]]="niet van toepassing",INDEX(S2PQ[[Stap 2 vragen]:[Justification]],MATCH(Checklist48[[#This Row],[RelatedPQ]],S2PQ[S2PQGUID],0),3),"")</f>
        <v/>
      </c>
      <c r="R76" s="70"/>
    </row>
    <row r="77" spans="2:18" ht="236.25" x14ac:dyDescent="0.25">
      <c r="B77" s="58"/>
      <c r="C77" s="58"/>
      <c r="D77" s="73">
        <f>IF(Checklist48[[#This Row],[SGUID]]="",IF(Checklist48[[#This Row],[SSGUID]]="",0,1),1)</f>
        <v>0</v>
      </c>
      <c r="E77" s="58" t="s">
        <v>1323</v>
      </c>
      <c r="F77" s="59" t="str">
        <f>_xlfn.IFNA(Checklist48[[#This Row],[RelatedPQ]],"NA")</f>
        <v>NA</v>
      </c>
      <c r="G77" s="60" t="e">
        <f>IF(Checklist48[[#This Row],[PIGUID]]="","",INDEX(S2PQ_relational[],MATCH(Checklist48[[#This Row],[PIGUID&amp;NO]],S2PQ_relational[PIGUID &amp; "NO"],0),2))</f>
        <v>#N/A</v>
      </c>
      <c r="H77" s="59" t="str">
        <f>Checklist48[[#This Row],[PIGUID]]&amp;"NO"</f>
        <v>w2x9vMeTyRbMwGNvRhl2XNO</v>
      </c>
      <c r="I77" s="59" t="b">
        <f>IF(Checklist48[[#This Row],[PIGUID]]="","",INDEX(PIs[NA Exempt],MATCH(Checklist48[[#This Row],[PIGUID]],PIs[GUID],0),1))</f>
        <v>0</v>
      </c>
      <c r="J77" s="61" t="str">
        <f>IF(Checklist48[[#This Row],[SGUID]]="",IF(Checklist48[[#This Row],[SSGUID]]="",IF(Checklist48[[#This Row],[PIGUID]]="","",INDEX(PIs[[Column1]:[SS]],MATCH(Checklist48[[#This Row],[PIGUID]],PIs[GUID],0),2)),INDEX(PIs[[Column1]:[SS]],MATCH(Checklist48[[#This Row],[SSGUID]],PIs[SSGUID],0),18)),INDEX(PIs[[Column1]:[SS]],MATCH(Checklist48[[#This Row],[SGUID]],PIs[SGUID],0),14))</f>
        <v>FV-Smart 19.05</v>
      </c>
      <c r="K77" s="60" t="str">
        <f>IF(Checklist48[[#This Row],[SGUID]]="",IF(Checklist48[[#This Row],[SSGUID]]="",IF(Checklist48[[#This Row],[PIGUID]]="","",INDEX(PIs[[Column1]:[SS]],MATCH(Checklist48[[#This Row],[PIGUID]],PIs[GUID],0),4)),INDEX(PIs[[Column1]:[Ssbody]],MATCH(Checklist48[[#This Row],[SSGUID]],PIs[SSGUID],0),19)),INDEX(PIs[[Column1]:[SS]],MATCH(Checklist48[[#This Row],[SGUID]],PIs[SGUID],0),15))</f>
        <v>Er zijn schone toiletten beschikbaar voor medewerkers, bezoekers en onderaannemers. Deze toiletten bevinden zich in de nabijheid van hun werk.</v>
      </c>
      <c r="L77" s="62" t="str">
        <f>IF(Checklist48[[#This Row],[SGUID]]="",IF(Checklist48[[#This Row],[SSGUID]]="",INDEX(PIs[[Column1]:[SS]],MATCH(Checklist48[[#This Row],[PIGUID]],PIs[GUID],0),6),""),"")</f>
        <v>Toiletten die beschikbaar zijn gesteld voor productie- en verwerkingsactiviteiten (waaronder stationaire of mobiele toiletten) moeten:
\- zodanig zijn ontworpen en geplaatst dat het mogelijke risico op productverontreiniging wordt geminimaliseerd;
\- gebouwd zijn van materiaal dat gemakkelijk kan worden schoongemaakt en onderhouden (is ook van toepassing op openbare toiletten);
\- direct toegankelijk zijn voor onderhoud;
\- geplaatst zijn in redelijke nabijheid van de werkplek, d.w.z. op loopafstand of bereikbaar met een direct beschikbaar vervoermiddel.
Als productie en/of verwerking plaatsvindt in een faciliteit, mogen de toiletdeuren niet direct uitkomen op het productie- en/of productverwerkingsgebied, tenzij de deur zelfsluitend is. Toiletten moeten naar behoren worden schoongemaakt, onderhouden en er moet een afdoende aanvoer van verbruiksmaterialen zijn. Faciliteiten moeten ook beschikbaar zijn voor bezoekers, indien van toepassing.</v>
      </c>
      <c r="M77" s="60" t="str">
        <f>IF(Checklist48[[#This Row],[SSGUID]]="",IF(Checklist48[[#This Row],[PIGUID]]="","",INDEX(PIs[[Column1]:[SS]],MATCH(Checklist48[[#This Row],[PIGUID]],PIs[GUID],0),8)),"")</f>
        <v>Major Must</v>
      </c>
      <c r="N77" s="68"/>
      <c r="O77" s="68"/>
      <c r="P77" s="60" t="str">
        <f>IF(Checklist48[[#This Row],[ifna]]="NA","",IF(Checklist48[[#This Row],[RelatedPQ]]=0,"",IF(Checklist48[[#This Row],[RelatedPQ]]="","",IF((INDEX(S2PQ_relational[],MATCH(Checklist48[[#This Row],[PIGUID&amp;NO]],S2PQ_relational[PIGUID &amp; "NO"],0),1))=Checklist48[[#This Row],[PIGUID]],"niet van toepassing",""))))</f>
        <v/>
      </c>
      <c r="Q77" s="60" t="str">
        <f>IF(Checklist48[[#This Row],[N.v.t.]]="niet van toepassing",INDEX(S2PQ[[Stap 2 vragen]:[Justification]],MATCH(Checklist48[[#This Row],[RelatedPQ]],S2PQ[S2PQGUID],0),3),"")</f>
        <v/>
      </c>
      <c r="R77" s="70"/>
    </row>
    <row r="78" spans="2:18" ht="326.25" x14ac:dyDescent="0.25">
      <c r="B78" s="58"/>
      <c r="C78" s="58"/>
      <c r="D78" s="73">
        <f>IF(Checklist48[[#This Row],[SGUID]]="",IF(Checklist48[[#This Row],[SSGUID]]="",0,1),1)</f>
        <v>0</v>
      </c>
      <c r="E78" s="58" t="s">
        <v>1325</v>
      </c>
      <c r="F78" s="59" t="str">
        <f>_xlfn.IFNA(Checklist48[[#This Row],[RelatedPQ]],"NA")</f>
        <v>NA</v>
      </c>
      <c r="G78" s="60" t="e">
        <f>IF(Checklist48[[#This Row],[PIGUID]]="","",INDEX(S2PQ_relational[],MATCH(Checklist48[[#This Row],[PIGUID&amp;NO]],S2PQ_relational[PIGUID &amp; "NO"],0),2))</f>
        <v>#N/A</v>
      </c>
      <c r="H78" s="59" t="str">
        <f>Checklist48[[#This Row],[PIGUID]]&amp;"NO"</f>
        <v>1dAfqdz6vInn6LNy7Nw1x7NO</v>
      </c>
      <c r="I78" s="59" t="b">
        <f>IF(Checklist48[[#This Row],[PIGUID]]="","",INDEX(PIs[NA Exempt],MATCH(Checklist48[[#This Row],[PIGUID]],PIs[GUID],0),1))</f>
        <v>0</v>
      </c>
      <c r="J78" s="61" t="str">
        <f>IF(Checklist48[[#This Row],[SGUID]]="",IF(Checklist48[[#This Row],[SSGUID]]="",IF(Checklist48[[#This Row],[PIGUID]]="","",INDEX(PIs[[Column1]:[SS]],MATCH(Checklist48[[#This Row],[PIGUID]],PIs[GUID],0),2)),INDEX(PIs[[Column1]:[SS]],MATCH(Checklist48[[#This Row],[SSGUID]],PIs[SSGUID],0),18)),INDEX(PIs[[Column1]:[SS]],MATCH(Checklist48[[#This Row],[SGUID]],PIs[SGUID],0),14))</f>
        <v>FV-Smart 19.06</v>
      </c>
      <c r="K78" s="60" t="str">
        <f>IF(Checklist48[[#This Row],[SGUID]]="",IF(Checklist48[[#This Row],[SSGUID]]="",IF(Checklist48[[#This Row],[PIGUID]]="","",INDEX(PIs[[Column1]:[SS]],MATCH(Checklist48[[#This Row],[PIGUID]],PIs[GUID],0),4)),INDEX(PIs[[Column1]:[Ssbody]],MATCH(Checklist48[[#This Row],[SSGUID]],PIs[SSGUID],0),19)),INDEX(PIs[[Column1]:[SS]],MATCH(Checklist48[[#This Row],[SGUID]],PIs[SGUID],0),15))</f>
        <v>Handenwasgelegenheden zijn beschikbaar voor alle medewerkers, bezoekers en onderaannemers die in direct contact komen met producten.</v>
      </c>
      <c r="L78" s="62" t="str">
        <f>IF(Checklist48[[#This Row],[SGUID]]="",IF(Checklist48[[#This Row],[SSGUID]]="",INDEX(PIs[[Column1]:[SS]],MATCH(Checklist48[[#This Row],[PIGUID]],PIs[GUID],0),6),""),"")</f>
        <v>Handenwasgelegenheden moeten toegankelijk zijn en in schone en hygiënische staat worden gehouden, zodat medewerkers op elk moment dat hun handen een bron van verontreiniging kunnen zijn, hun handen kunnen schoonmaken.
De handenwasgelegenheden moeten zich zo dicht mogelijk bij de toiletten bevinden zonder een risico te vormen voor kruisbesmetting.
Alle handenwasgelegenheden moeten zijn voorzien van niet-geparfumeerde handzeep en middelen om de handen te drogen. Indien mogelijk moeten wegwerphanddoeken worden gebruikt. Handdoeken mogen geen risico op kruisbesmetting vormen. Handdrogers en heteluchtdrogers zijn toegestaan.
Het water dat wordt gebruikt voor het handen wassen moet worden onderzocht en risico’s met betrekking tot waterkwaliteit moeten worden beoordeeld. Het gebruikte water moet te allen tijde voldoen aan de microbiële standaard voor drinkwater. Als het water voor het handen wassen niet voldoet aan de microbiële standaard voor drinkwater, moet een desinfectiemiddel (bijv. gel op basis van alcohol) worden gebruikt na het wassen van de handen. Het gebruik van uitsluitend handdesinfectiemiddel voor het reinigen van de handen vóór het in contact komen met producten, is niet toegestaan.</v>
      </c>
      <c r="M78" s="60" t="str">
        <f>IF(Checklist48[[#This Row],[SSGUID]]="",IF(Checklist48[[#This Row],[PIGUID]]="","",INDEX(PIs[[Column1]:[SS]],MATCH(Checklist48[[#This Row],[PIGUID]],PIs[GUID],0),8)),"")</f>
        <v>Major Must</v>
      </c>
      <c r="N78" s="68"/>
      <c r="O78" s="68"/>
      <c r="P78" s="60" t="str">
        <f>IF(Checklist48[[#This Row],[ifna]]="NA","",IF(Checklist48[[#This Row],[RelatedPQ]]=0,"",IF(Checklist48[[#This Row],[RelatedPQ]]="","",IF((INDEX(S2PQ_relational[],MATCH(Checklist48[[#This Row],[PIGUID&amp;NO]],S2PQ_relational[PIGUID &amp; "NO"],0),1))=Checklist48[[#This Row],[PIGUID]],"niet van toepassing",""))))</f>
        <v/>
      </c>
      <c r="Q78" s="60" t="str">
        <f>IF(Checklist48[[#This Row],[N.v.t.]]="niet van toepassing",INDEX(S2PQ[[Stap 2 vragen]:[Justification]],MATCH(Checklist48[[#This Row],[RelatedPQ]],S2PQ[S2PQGUID],0),3),"")</f>
        <v/>
      </c>
      <c r="R78" s="70"/>
    </row>
    <row r="79" spans="2:18" ht="112.5" x14ac:dyDescent="0.25">
      <c r="B79" s="58"/>
      <c r="C79" s="58"/>
      <c r="D79" s="73">
        <f>IF(Checklist48[[#This Row],[SGUID]]="",IF(Checklist48[[#This Row],[SSGUID]]="",0,1),1)</f>
        <v>0</v>
      </c>
      <c r="E79" s="58" t="s">
        <v>1324</v>
      </c>
      <c r="F79" s="59" t="str">
        <f>_xlfn.IFNA(Checklist48[[#This Row],[RelatedPQ]],"NA")</f>
        <v>NA</v>
      </c>
      <c r="G79" s="60" t="e">
        <f>IF(Checklist48[[#This Row],[PIGUID]]="","",INDEX(S2PQ_relational[],MATCH(Checklist48[[#This Row],[PIGUID&amp;NO]],S2PQ_relational[PIGUID &amp; "NO"],0),2))</f>
        <v>#N/A</v>
      </c>
      <c r="H79" s="59" t="str">
        <f>Checklist48[[#This Row],[PIGUID]]&amp;"NO"</f>
        <v>pQXzulaRfGNtOnfNyOZNZNO</v>
      </c>
      <c r="I79" s="59" t="b">
        <f>IF(Checklist48[[#This Row],[PIGUID]]="","",INDEX(PIs[NA Exempt],MATCH(Checklist48[[#This Row],[PIGUID]],PIs[GUID],0),1))</f>
        <v>0</v>
      </c>
      <c r="J79" s="61" t="str">
        <f>IF(Checklist48[[#This Row],[SGUID]]="",IF(Checklist48[[#This Row],[SSGUID]]="",IF(Checklist48[[#This Row],[PIGUID]]="","",INDEX(PIs[[Column1]:[SS]],MATCH(Checklist48[[#This Row],[PIGUID]],PIs[GUID],0),2)),INDEX(PIs[[Column1]:[SS]],MATCH(Checklist48[[#This Row],[SSGUID]],PIs[SSGUID],0),18)),INDEX(PIs[[Column1]:[SS]],MATCH(Checklist48[[#This Row],[SGUID]],PIs[SGUID],0),14))</f>
        <v>FV-Smart 19.07</v>
      </c>
      <c r="K79" s="60" t="str">
        <f>IF(Checklist48[[#This Row],[SGUID]]="",IF(Checklist48[[#This Row],[SSGUID]]="",IF(Checklist48[[#This Row],[PIGUID]]="","",INDEX(PIs[[Column1]:[SS]],MATCH(Checklist48[[#This Row],[PIGUID]],PIs[GUID],0),4)),INDEX(PIs[[Column1]:[Ssbody]],MATCH(Checklist48[[#This Row],[SSGUID]],PIs[SSGUID],0),19)),INDEX(PIs[[Column1]:[SS]],MATCH(Checklist48[[#This Row],[SGUID]],PIs[SGUID],0),15))</f>
        <v>Activiteiten van dieren die kunnen leiden tot productverontreiniging, worden beheerd.</v>
      </c>
      <c r="L79" s="62" t="str">
        <f>IF(Checklist48[[#This Row],[SGUID]]="",IF(Checklist48[[#This Row],[SSGUID]]="",INDEX(PIs[[Column1]:[SS]],MATCH(Checklist48[[#This Row],[PIGUID]],PIs[GUID],0),6),""),"")</f>
        <v>Er moeten passende maatregelen worden genomen om mogelijke productverontreiniging door dieren binnen het productiegebied te verminderen. Als er bewijs is van activiteiten van dieren die kunnen leiden tot productverontreiniging, moeten passende maatregelen worden genomen. Het uitroeien van wilde dieren of het gebruik van destructieve technieken om alle dieren van een productiegebied te verwijderen, worden niet opgevat als passende maatregelen.</v>
      </c>
      <c r="M79" s="60" t="str">
        <f>IF(Checklist48[[#This Row],[SSGUID]]="",IF(Checklist48[[#This Row],[PIGUID]]="","",INDEX(PIs[[Column1]:[SS]],MATCH(Checklist48[[#This Row],[PIGUID]],PIs[GUID],0),8)),"")</f>
        <v>Minor Must</v>
      </c>
      <c r="N79" s="68"/>
      <c r="O79" s="68"/>
      <c r="P79" s="60" t="str">
        <f>IF(Checklist48[[#This Row],[ifna]]="NA","",IF(Checklist48[[#This Row],[RelatedPQ]]=0,"",IF(Checklist48[[#This Row],[RelatedPQ]]="","",IF((INDEX(S2PQ_relational[],MATCH(Checklist48[[#This Row],[PIGUID&amp;NO]],S2PQ_relational[PIGUID &amp; "NO"],0),1))=Checklist48[[#This Row],[PIGUID]],"niet van toepassing",""))))</f>
        <v/>
      </c>
      <c r="Q79" s="60" t="str">
        <f>IF(Checklist48[[#This Row],[N.v.t.]]="niet van toepassing",INDEX(S2PQ[[Stap 2 vragen]:[Justification]],MATCH(Checklist48[[#This Row],[RelatedPQ]],S2PQ[S2PQGUID],0),3),"")</f>
        <v/>
      </c>
      <c r="R79" s="70"/>
    </row>
    <row r="80" spans="2:18" ht="191.25" x14ac:dyDescent="0.25">
      <c r="B80" s="58"/>
      <c r="C80" s="58"/>
      <c r="D80" s="73">
        <f>IF(Checklist48[[#This Row],[SGUID]]="",IF(Checklist48[[#This Row],[SSGUID]]="",0,1),1)</f>
        <v>0</v>
      </c>
      <c r="E80" s="58" t="s">
        <v>1345</v>
      </c>
      <c r="F80" s="59" t="str">
        <f>_xlfn.IFNA(Checklist48[[#This Row],[RelatedPQ]],"NA")</f>
        <v>NA</v>
      </c>
      <c r="G80" s="60" t="e">
        <f>IF(Checklist48[[#This Row],[PIGUID]]="","",INDEX(S2PQ_relational[],MATCH(Checklist48[[#This Row],[PIGUID&amp;NO]],S2PQ_relational[PIGUID &amp; "NO"],0),2))</f>
        <v>#N/A</v>
      </c>
      <c r="H80" s="59" t="str">
        <f>Checklist48[[#This Row],[PIGUID]]&amp;"NO"</f>
        <v>6IrNZKz3qOVDHkDwPYiiRPNO</v>
      </c>
      <c r="I80" s="59" t="b">
        <f>IF(Checklist48[[#This Row],[PIGUID]]="","",INDEX(PIs[NA Exempt],MATCH(Checklist48[[#This Row],[PIGUID]],PIs[GUID],0),1))</f>
        <v>0</v>
      </c>
      <c r="J80" s="61" t="str">
        <f>IF(Checklist48[[#This Row],[SGUID]]="",IF(Checklist48[[#This Row],[SSGUID]]="",IF(Checklist48[[#This Row],[PIGUID]]="","",INDEX(PIs[[Column1]:[SS]],MATCH(Checklist48[[#This Row],[PIGUID]],PIs[GUID],0),2)),INDEX(PIs[[Column1]:[SS]],MATCH(Checklist48[[#This Row],[SSGUID]],PIs[SSGUID],0),18)),INDEX(PIs[[Column1]:[SS]],MATCH(Checklist48[[#This Row],[SGUID]],PIs[SGUID],0),14))</f>
        <v>FV-Smart 19.08</v>
      </c>
      <c r="K80" s="60" t="str">
        <f>IF(Checklist48[[#This Row],[SGUID]]="",IF(Checklist48[[#This Row],[SSGUID]]="",IF(Checklist48[[#This Row],[PIGUID]]="","",INDEX(PIs[[Column1]:[SS]],MATCH(Checklist48[[#This Row],[PIGUID]],PIs[GUID],0),4)),INDEX(PIs[[Column1]:[Ssbody]],MATCH(Checklist48[[#This Row],[SSGUID]],PIs[SSGUID],0),19)),INDEX(PIs[[Column1]:[SS]],MATCH(Checklist48[[#This Row],[SGUID]],PIs[SGUID],0),15))</f>
        <v>Containers die worden gebruikt voor productie en oogsten worden gereinigd, onderhouden en gebruiksklaar gehouden.</v>
      </c>
      <c r="L80" s="62" t="str">
        <f>IF(Checklist48[[#This Row],[SGUID]]="",IF(Checklist48[[#This Row],[SSGUID]]="",INDEX(PIs[[Column1]:[SS]],MATCH(Checklist48[[#This Row],[PIGUID]],PIs[GUID],0),6),""),"")</f>
        <v>Productie- en oogstcontainers moeten zijn gemaakt van materialen die geen risico vormen voor de voedselveiligheid en moeten zodanig zijn geconstrueerd dat ze goed kunnen worden gereinigd en onderhouden.
Herbruikbare containers moeten schoon zijn vóór gebruik. Een gedocumenteerd schoonmaakschema moet aanwezig zijn, met vermelding van frequentie en in overeenstemming met de risicobeoordeling voor hygiëne. Desinfectie moet worden opgenomen in de schoonmaakprocedure als dit is voorgeschreven in de risicobeoordeling voor hygiëne.
Oogstcontainers mogen uitsluitend worden gebruikt voor het product (niet voor de opslag van chemicaliën, smeermiddelen, olie, afval, gereedschappen, etc.).</v>
      </c>
      <c r="M80" s="60" t="str">
        <f>IF(Checklist48[[#This Row],[SSGUID]]="",IF(Checklist48[[#This Row],[PIGUID]]="","",INDEX(PIs[[Column1]:[SS]],MATCH(Checklist48[[#This Row],[PIGUID]],PIs[GUID],0),8)),"")</f>
        <v>Major Must</v>
      </c>
      <c r="N80" s="68"/>
      <c r="O80" s="68"/>
      <c r="P80" s="60" t="str">
        <f>IF(Checklist48[[#This Row],[ifna]]="NA","",IF(Checklist48[[#This Row],[RelatedPQ]]=0,"",IF(Checklist48[[#This Row],[RelatedPQ]]="","",IF((INDEX(S2PQ_relational[],MATCH(Checklist48[[#This Row],[PIGUID&amp;NO]],S2PQ_relational[PIGUID &amp; "NO"],0),1))=Checklist48[[#This Row],[PIGUID]],"niet van toepassing",""))))</f>
        <v/>
      </c>
      <c r="Q80" s="60" t="str">
        <f>IF(Checklist48[[#This Row],[N.v.t.]]="niet van toepassing",INDEX(S2PQ[[Stap 2 vragen]:[Justification]],MATCH(Checklist48[[#This Row],[RelatedPQ]],S2PQ[S2PQGUID],0),3),"")</f>
        <v/>
      </c>
      <c r="R80" s="70"/>
    </row>
    <row r="81" spans="2:18" ht="56.25" x14ac:dyDescent="0.25">
      <c r="B81" s="58" t="s">
        <v>808</v>
      </c>
      <c r="C81" s="58"/>
      <c r="D81" s="73">
        <f>IF(Checklist48[[#This Row],[SGUID]]="",IF(Checklist48[[#This Row],[SSGUID]]="",0,1),1)</f>
        <v>1</v>
      </c>
      <c r="E81" s="58"/>
      <c r="F81" s="59" t="str">
        <f>_xlfn.IFNA(Checklist48[[#This Row],[RelatedPQ]],"NA")</f>
        <v/>
      </c>
      <c r="G81" s="60" t="str">
        <f>IF(Checklist48[[#This Row],[PIGUID]]="","",INDEX(S2PQ_relational[],MATCH(Checklist48[[#This Row],[PIGUID&amp;NO]],S2PQ_relational[PIGUID &amp; "NO"],0),2))</f>
        <v/>
      </c>
      <c r="H81" s="59" t="str">
        <f>Checklist48[[#This Row],[PIGUID]]&amp;"NO"</f>
        <v>NO</v>
      </c>
      <c r="I81" s="59" t="str">
        <f>IF(Checklist48[[#This Row],[PIGUID]]="","",INDEX(PIs[NA Exempt],MATCH(Checklist48[[#This Row],[PIGUID]],PIs[GUID],0),1))</f>
        <v/>
      </c>
      <c r="J81" s="61" t="str">
        <f>IF(Checklist48[[#This Row],[SGUID]]="",IF(Checklist48[[#This Row],[SSGUID]]="",IF(Checklist48[[#This Row],[PIGUID]]="","",INDEX(PIs[[Column1]:[SS]],MATCH(Checklist48[[#This Row],[PIGUID]],PIs[GUID],0),2)),INDEX(PIs[[Column1]:[SS]],MATCH(Checklist48[[#This Row],[SSGUID]],PIs[SSGUID],0),18)),INDEX(PIs[[Column1]:[SS]],MATCH(Checklist48[[#This Row],[SGUID]],PIs[SGUID],0),14))</f>
        <v>FV 20 GEZONDHEID, VEILIGHEID EN WELZIJN VAN MEDEWERKERS</v>
      </c>
      <c r="K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81" s="62" t="str">
        <f>IF(Checklist48[[#This Row],[SGUID]]="",IF(Checklist48[[#This Row],[SSGUID]]="",INDEX(PIs[[Column1]:[SS]],MATCH(Checklist48[[#This Row],[PIGUID]],PIs[GUID],0),6),""),"")</f>
        <v/>
      </c>
      <c r="M81" s="60" t="str">
        <f>IF(Checklist48[[#This Row],[SSGUID]]="",IF(Checklist48[[#This Row],[PIGUID]]="","",INDEX(PIs[[Column1]:[SS]],MATCH(Checklist48[[#This Row],[PIGUID]],PIs[GUID],0),8)),"")</f>
        <v/>
      </c>
      <c r="N81" s="68"/>
      <c r="O81" s="68"/>
      <c r="P81" s="60" t="str">
        <f>IF(Checklist48[[#This Row],[ifna]]="NA","",IF(Checklist48[[#This Row],[RelatedPQ]]=0,"",IF(Checklist48[[#This Row],[RelatedPQ]]="","",IF((INDEX(S2PQ_relational[],MATCH(Checklist48[[#This Row],[PIGUID&amp;NO]],S2PQ_relational[PIGUID &amp; "NO"],0),1))=Checklist48[[#This Row],[PIGUID]],"niet van toepassing",""))))</f>
        <v/>
      </c>
      <c r="Q81" s="60" t="str">
        <f>IF(Checklist48[[#This Row],[N.v.t.]]="niet van toepassing",INDEX(S2PQ[[Stap 2 vragen]:[Justification]],MATCH(Checklist48[[#This Row],[RelatedPQ]],S2PQ[S2PQGUID],0),3),"")</f>
        <v/>
      </c>
      <c r="R81" s="70"/>
    </row>
    <row r="82" spans="2:18" ht="33.75" x14ac:dyDescent="0.25">
      <c r="B82" s="58"/>
      <c r="C82" s="58" t="s">
        <v>921</v>
      </c>
      <c r="D82" s="73">
        <f>IF(Checklist48[[#This Row],[SGUID]]="",IF(Checklist48[[#This Row],[SSGUID]]="",0,1),1)</f>
        <v>1</v>
      </c>
      <c r="E82" s="58"/>
      <c r="F82" s="59" t="str">
        <f>_xlfn.IFNA(Checklist48[[#This Row],[RelatedPQ]],"NA")</f>
        <v/>
      </c>
      <c r="G82" s="60" t="str">
        <f>IF(Checklist48[[#This Row],[PIGUID]]="","",INDEX(S2PQ_relational[],MATCH(Checklist48[[#This Row],[PIGUID&amp;NO]],S2PQ_relational[PIGUID &amp; "NO"],0),2))</f>
        <v/>
      </c>
      <c r="H82" s="59" t="str">
        <f>Checklist48[[#This Row],[PIGUID]]&amp;"NO"</f>
        <v>NO</v>
      </c>
      <c r="I82" s="59" t="str">
        <f>IF(Checklist48[[#This Row],[PIGUID]]="","",INDEX(PIs[NA Exempt],MATCH(Checklist48[[#This Row],[PIGUID]],PIs[GUID],0),1))</f>
        <v/>
      </c>
      <c r="J82" s="61" t="str">
        <f>IF(Checklist48[[#This Row],[SGUID]]="",IF(Checklist48[[#This Row],[SSGUID]]="",IF(Checklist48[[#This Row],[PIGUID]]="","",INDEX(PIs[[Column1]:[SS]],MATCH(Checklist48[[#This Row],[PIGUID]],PIs[GUID],0),2)),INDEX(PIs[[Column1]:[SS]],MATCH(Checklist48[[#This Row],[SSGUID]],PIs[SSGUID],0),18)),INDEX(PIs[[Column1]:[SS]],MATCH(Checklist48[[#This Row],[SGUID]],PIs[SGUID],0),14))</f>
        <v>FV 20.01 Risicobeoordeling en training</v>
      </c>
      <c r="K82" s="60" t="str">
        <f>IF(Checklist48[[#This Row],[SGUID]]="",IF(Checklist48[[#This Row],[SSGUID]]="",IF(Checklist48[[#This Row],[PIGUID]]="","",INDEX(PIs[[Column1]:[SS]],MATCH(Checklist48[[#This Row],[PIGUID]],PIs[GUID],0),4)),INDEX(PIs[[Column1]:[Ssbody]],MATCH(Checklist48[[#This Row],[SSGUID]],PIs[SSGUID],0),19)),INDEX(PIs[[Column1]:[SS]],MATCH(Checklist48[[#This Row],[SGUID]],PIs[SGUID],0),15))</f>
        <v>-</v>
      </c>
      <c r="L82" s="62" t="str">
        <f>IF(Checklist48[[#This Row],[SGUID]]="",IF(Checklist48[[#This Row],[SSGUID]]="",INDEX(PIs[[Column1]:[SS]],MATCH(Checklist48[[#This Row],[PIGUID]],PIs[GUID],0),6),""),"")</f>
        <v/>
      </c>
      <c r="M82" s="60" t="str">
        <f>IF(Checklist48[[#This Row],[SSGUID]]="",IF(Checklist48[[#This Row],[PIGUID]]="","",INDEX(PIs[[Column1]:[SS]],MATCH(Checklist48[[#This Row],[PIGUID]],PIs[GUID],0),8)),"")</f>
        <v/>
      </c>
      <c r="N82" s="68"/>
      <c r="O82" s="68"/>
      <c r="P82" s="60" t="str">
        <f>IF(Checklist48[[#This Row],[ifna]]="NA","",IF(Checklist48[[#This Row],[RelatedPQ]]=0,"",IF(Checklist48[[#This Row],[RelatedPQ]]="","",IF((INDEX(S2PQ_relational[],MATCH(Checklist48[[#This Row],[PIGUID&amp;NO]],S2PQ_relational[PIGUID &amp; "NO"],0),1))=Checklist48[[#This Row],[PIGUID]],"niet van toepassing",""))))</f>
        <v/>
      </c>
      <c r="Q82" s="60" t="str">
        <f>IF(Checklist48[[#This Row],[N.v.t.]]="niet van toepassing",INDEX(S2PQ[[Stap 2 vragen]:[Justification]],MATCH(Checklist48[[#This Row],[RelatedPQ]],S2PQ[S2PQGUID],0),3),"")</f>
        <v/>
      </c>
      <c r="R82" s="70"/>
    </row>
    <row r="83" spans="2:18" ht="202.5" x14ac:dyDescent="0.25">
      <c r="B83" s="58"/>
      <c r="C83" s="58"/>
      <c r="D83" s="73">
        <f>IF(Checklist48[[#This Row],[SGUID]]="",IF(Checklist48[[#This Row],[SSGUID]]="",0,1),1)</f>
        <v>0</v>
      </c>
      <c r="E83" s="58" t="s">
        <v>1253</v>
      </c>
      <c r="F83" s="59" t="str">
        <f>_xlfn.IFNA(Checklist48[[#This Row],[RelatedPQ]],"NA")</f>
        <v>NA</v>
      </c>
      <c r="G83" s="60" t="e">
        <f>IF(Checklist48[[#This Row],[PIGUID]]="","",INDEX(S2PQ_relational[],MATCH(Checklist48[[#This Row],[PIGUID&amp;NO]],S2PQ_relational[PIGUID &amp; "NO"],0),2))</f>
        <v>#N/A</v>
      </c>
      <c r="H83" s="59" t="str">
        <f>Checklist48[[#This Row],[PIGUID]]&amp;"NO"</f>
        <v>5ODovtVQDSD7fPzl4Bir3NNO</v>
      </c>
      <c r="I83" s="59" t="b">
        <f>IF(Checklist48[[#This Row],[PIGUID]]="","",INDEX(PIs[NA Exempt],MATCH(Checklist48[[#This Row],[PIGUID]],PIs[GUID],0),1))</f>
        <v>0</v>
      </c>
      <c r="J83" s="61" t="str">
        <f>IF(Checklist48[[#This Row],[SGUID]]="",IF(Checklist48[[#This Row],[SSGUID]]="",IF(Checklist48[[#This Row],[PIGUID]]="","",INDEX(PIs[[Column1]:[SS]],MATCH(Checklist48[[#This Row],[PIGUID]],PIs[GUID],0),2)),INDEX(PIs[[Column1]:[SS]],MATCH(Checklist48[[#This Row],[SSGUID]],PIs[SSGUID],0),18)),INDEX(PIs[[Column1]:[SS]],MATCH(Checklist48[[#This Row],[SGUID]],PIs[SGUID],0),14))</f>
        <v>FV-Smart 20.01.01</v>
      </c>
      <c r="K8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risicobeoordeling voor de gezondheid en veiligheid van de medewerkers.</v>
      </c>
      <c r="L83" s="62" t="str">
        <f>IF(Checklist48[[#This Row],[SGUID]]="",IF(Checklist48[[#This Row],[SSGUID]]="",INDEX(PIs[[Column1]:[SS]],MATCH(Checklist48[[#This Row],[PIGUID]],PIs[GUID],0),6),""),"")</f>
        <v>De gedocumenteerde risicobeoordeling moet de omstandigheden op het bedrijf weerspiegelen, inclusief de faciliteiten voor de medewerkers en behuizing van de medewerkers op het bedrijf. De risicobeoordeling moet jaarlijks en telkens wanneer veranderingen optreden die van invloed zouden kunnen zijn op de gezondheid en veiligheid van medewerkers (nieuwe machines, nieuwe gewasbeschermingsmiddelen, aangepaste teeltpraktijken, nieuwe gezondheidsrisico’s, etc.) worden gecontroleerd en bijgewerkt.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etc.</v>
      </c>
      <c r="M83" s="60" t="str">
        <f>IF(Checklist48[[#This Row],[SSGUID]]="",IF(Checklist48[[#This Row],[PIGUID]]="","",INDEX(PIs[[Column1]:[SS]],MATCH(Checklist48[[#This Row],[PIGUID]],PIs[GUID],0),8)),"")</f>
        <v>Major Must</v>
      </c>
      <c r="N83" s="68"/>
      <c r="O83" s="68"/>
      <c r="P83" s="60" t="str">
        <f>IF(Checklist48[[#This Row],[ifna]]="NA","",IF(Checklist48[[#This Row],[RelatedPQ]]=0,"",IF(Checklist48[[#This Row],[RelatedPQ]]="","",IF((INDEX(S2PQ_relational[],MATCH(Checklist48[[#This Row],[PIGUID&amp;NO]],S2PQ_relational[PIGUID &amp; "NO"],0),1))=Checklist48[[#This Row],[PIGUID]],"niet van toepassing",""))))</f>
        <v/>
      </c>
      <c r="Q83" s="60" t="str">
        <f>IF(Checklist48[[#This Row],[N.v.t.]]="niet van toepassing",INDEX(S2PQ[[Stap 2 vragen]:[Justification]],MATCH(Checklist48[[#This Row],[RelatedPQ]],S2PQ[S2PQGUID],0),3),"")</f>
        <v/>
      </c>
      <c r="R83" s="70"/>
    </row>
    <row r="84" spans="2:18" ht="270" x14ac:dyDescent="0.25">
      <c r="B84" s="58"/>
      <c r="C84" s="58"/>
      <c r="D84" s="73">
        <f>IF(Checklist48[[#This Row],[SGUID]]="",IF(Checklist48[[#This Row],[SSGUID]]="",0,1),1)</f>
        <v>0</v>
      </c>
      <c r="E84" s="58" t="s">
        <v>1249</v>
      </c>
      <c r="F84" s="59" t="str">
        <f>_xlfn.IFNA(Checklist48[[#This Row],[RelatedPQ]],"NA")</f>
        <v>NA</v>
      </c>
      <c r="G84" s="60" t="e">
        <f>IF(Checklist48[[#This Row],[PIGUID]]="","",INDEX(S2PQ_relational[],MATCH(Checklist48[[#This Row],[PIGUID&amp;NO]],S2PQ_relational[PIGUID &amp; "NO"],0),2))</f>
        <v>#N/A</v>
      </c>
      <c r="H84" s="59" t="str">
        <f>Checklist48[[#This Row],[PIGUID]]&amp;"NO"</f>
        <v>6QirbHytnI6w6uRl4pvaI7NO</v>
      </c>
      <c r="I84" s="59" t="b">
        <f>IF(Checklist48[[#This Row],[PIGUID]]="","",INDEX(PIs[NA Exempt],MATCH(Checklist48[[#This Row],[PIGUID]],PIs[GUID],0),1))</f>
        <v>0</v>
      </c>
      <c r="J84" s="61" t="str">
        <f>IF(Checklist48[[#This Row],[SGUID]]="",IF(Checklist48[[#This Row],[SSGUID]]="",IF(Checklist48[[#This Row],[PIGUID]]="","",INDEX(PIs[[Column1]:[SS]],MATCH(Checklist48[[#This Row],[PIGUID]],PIs[GUID],0),2)),INDEX(PIs[[Column1]:[SS]],MATCH(Checklist48[[#This Row],[SSGUID]],PIs[SSGUID],0),18)),INDEX(PIs[[Column1]:[SS]],MATCH(Checklist48[[#This Row],[SGUID]],PIs[SGUID],0),14))</f>
        <v>FV-Smart 20.01.02</v>
      </c>
      <c r="K84"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gezondheids- en veiligheidsprocedures.</v>
      </c>
      <c r="L84" s="62" t="str">
        <f>IF(Checklist48[[#This Row],[SGUID]]="",IF(Checklist48[[#This Row],[SSGUID]]="",INDEX(PIs[[Column1]:[SS]],MATCH(Checklist48[[#This Row],[PIGUID]],PIs[GUID],0),6),""),"")</f>
        <v>De gezondheids- en veiligheidsprocedures moeten ingaan op de punten die naar voren zijn gekomen in de risicobeoordeling en moeten passend zijn voor de bedrijfsactiviteiten. De procedures moeten jaarlijks worden herbeoordeeld en moeten worden geactualiseerd indien de risicobeoordeling wijzigt.
De infrastructuur, faciliteiten, behuizing voor medewerkers en uitrusting op het bedrijf moeten dusdanig geconstrueerd zijn en onderhouden worden dat de gevaren voor de gezondheid en veiligheid van de medewerkers geminimaliseerd worden.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Er moet rekening worden gehouden met medewerkers die een groter risico lopen. Als zich ongevallen voordoen, moet de oorzaak worden geëvalueerd en passende preventiemaatregelen worden opgenomen in herziene gezondheids- en veiligheidsprocedures.</v>
      </c>
      <c r="M84" s="60" t="str">
        <f>IF(Checklist48[[#This Row],[SSGUID]]="",IF(Checklist48[[#This Row],[PIGUID]]="","",INDEX(PIs[[Column1]:[SS]],MATCH(Checklist48[[#This Row],[PIGUID]],PIs[GUID],0),8)),"")</f>
        <v>Major Must</v>
      </c>
      <c r="N84" s="68"/>
      <c r="O84" s="68"/>
      <c r="P84" s="60" t="str">
        <f>IF(Checklist48[[#This Row],[ifna]]="NA","",IF(Checklist48[[#This Row],[RelatedPQ]]=0,"",IF(Checklist48[[#This Row],[RelatedPQ]]="","",IF((INDEX(S2PQ_relational[],MATCH(Checklist48[[#This Row],[PIGUID&amp;NO]],S2PQ_relational[PIGUID &amp; "NO"],0),1))=Checklist48[[#This Row],[PIGUID]],"niet van toepassing",""))))</f>
        <v/>
      </c>
      <c r="Q84" s="60" t="str">
        <f>IF(Checklist48[[#This Row],[N.v.t.]]="niet van toepassing",INDEX(S2PQ[[Stap 2 vragen]:[Justification]],MATCH(Checklist48[[#This Row],[RelatedPQ]],S2PQ[S2PQGUID],0),3),"")</f>
        <v/>
      </c>
      <c r="R84" s="70"/>
    </row>
    <row r="85" spans="2:18" ht="236.25" x14ac:dyDescent="0.25">
      <c r="B85" s="58"/>
      <c r="C85" s="58"/>
      <c r="D85" s="73">
        <f>IF(Checklist48[[#This Row],[SGUID]]="",IF(Checklist48[[#This Row],[SSGUID]]="",0,1),1)</f>
        <v>0</v>
      </c>
      <c r="E85" s="58" t="s">
        <v>1246</v>
      </c>
      <c r="F85" s="59" t="str">
        <f>_xlfn.IFNA(Checklist48[[#This Row],[RelatedPQ]],"NA")</f>
        <v>NA</v>
      </c>
      <c r="G85" s="60" t="e">
        <f>IF(Checklist48[[#This Row],[PIGUID]]="","",INDEX(S2PQ_relational[],MATCH(Checklist48[[#This Row],[PIGUID&amp;NO]],S2PQ_relational[PIGUID &amp; "NO"],0),2))</f>
        <v>#N/A</v>
      </c>
      <c r="H85" s="59" t="str">
        <f>Checklist48[[#This Row],[PIGUID]]&amp;"NO"</f>
        <v>4BNWjTM011xlQ5Dyu0G8HmNO</v>
      </c>
      <c r="I85" s="59" t="b">
        <f>IF(Checklist48[[#This Row],[PIGUID]]="","",INDEX(PIs[NA Exempt],MATCH(Checklist48[[#This Row],[PIGUID]],PIs[GUID],0),1))</f>
        <v>0</v>
      </c>
      <c r="J85" s="61" t="str">
        <f>IF(Checklist48[[#This Row],[SGUID]]="",IF(Checklist48[[#This Row],[SSGUID]]="",IF(Checklist48[[#This Row],[PIGUID]]="","",INDEX(PIs[[Column1]:[SS]],MATCH(Checklist48[[#This Row],[PIGUID]],PIs[GUID],0),2)),INDEX(PIs[[Column1]:[SS]],MATCH(Checklist48[[#This Row],[SSGUID]],PIs[SSGUID],0),18)),INDEX(PIs[[Column1]:[SS]],MATCH(Checklist48[[#This Row],[SGUID]],PIs[SGUID],0),14))</f>
        <v>FV-Smart 20.01.03</v>
      </c>
      <c r="K85" s="60" t="str">
        <f>IF(Checklist48[[#This Row],[SGUID]]="",IF(Checklist48[[#This Row],[SSGUID]]="",IF(Checklist48[[#This Row],[PIGUID]]="","",INDEX(PIs[[Column1]:[SS]],MATCH(Checklist48[[#This Row],[PIGUID]],PIs[GUID],0),4)),INDEX(PIs[[Column1]:[Ssbody]],MATCH(Checklist48[[#This Row],[SSGUID]],PIs[SSGUID],0),19)),INDEX(PIs[[Column1]:[SS]],MATCH(Checklist48[[#This Row],[SGUID]],PIs[SGUID],0),15))</f>
        <v>Al het personeel heeft een gezondheids- en veiligheidstraining gevolgd in overeenstemming met de risicobeoordeling.</v>
      </c>
      <c r="L85" s="62" t="str">
        <f>IF(Checklist48[[#This Row],[SGUID]]="",IF(Checklist48[[#This Row],[SSGUID]]="",INDEX(PIs[[Column1]:[SS]],MATCH(Checklist48[[#This Row],[PIGUID]],PIs[GUID],0),6),""),"")</f>
        <v>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v>
      </c>
      <c r="M85" s="60" t="str">
        <f>IF(Checklist48[[#This Row],[SSGUID]]="",IF(Checklist48[[#This Row],[PIGUID]]="","",INDEX(PIs[[Column1]:[SS]],MATCH(Checklist48[[#This Row],[PIGUID]],PIs[GUID],0),8)),"")</f>
        <v>Major Must</v>
      </c>
      <c r="N85" s="68"/>
      <c r="O85" s="68"/>
      <c r="P85" s="60" t="str">
        <f>IF(Checklist48[[#This Row],[ifna]]="NA","",IF(Checklist48[[#This Row],[RelatedPQ]]=0,"",IF(Checklist48[[#This Row],[RelatedPQ]]="","",IF((INDEX(S2PQ_relational[],MATCH(Checklist48[[#This Row],[PIGUID&amp;NO]],S2PQ_relational[PIGUID &amp; "NO"],0),1))=Checklist48[[#This Row],[PIGUID]],"niet van toepassing",""))))</f>
        <v/>
      </c>
      <c r="Q85" s="60" t="str">
        <f>IF(Checklist48[[#This Row],[N.v.t.]]="niet van toepassing",INDEX(S2PQ[[Stap 2 vragen]:[Justification]],MATCH(Checklist48[[#This Row],[RelatedPQ]],S2PQ[S2PQGUID],0),3),"")</f>
        <v/>
      </c>
      <c r="R85" s="70"/>
    </row>
    <row r="86" spans="2:18" ht="45" x14ac:dyDescent="0.25">
      <c r="B86" s="58"/>
      <c r="C86" s="58" t="s">
        <v>864</v>
      </c>
      <c r="D86" s="73">
        <f>IF(Checklist48[[#This Row],[SGUID]]="",IF(Checklist48[[#This Row],[SSGUID]]="",0,1),1)</f>
        <v>1</v>
      </c>
      <c r="E86" s="58"/>
      <c r="F86" s="59" t="str">
        <f>_xlfn.IFNA(Checklist48[[#This Row],[RelatedPQ]],"NA")</f>
        <v/>
      </c>
      <c r="G86" s="60" t="str">
        <f>IF(Checklist48[[#This Row],[PIGUID]]="","",INDEX(S2PQ_relational[],MATCH(Checklist48[[#This Row],[PIGUID&amp;NO]],S2PQ_relational[PIGUID &amp; "NO"],0),2))</f>
        <v/>
      </c>
      <c r="H86" s="59" t="str">
        <f>Checklist48[[#This Row],[PIGUID]]&amp;"NO"</f>
        <v>NO</v>
      </c>
      <c r="I86" s="59" t="str">
        <f>IF(Checklist48[[#This Row],[PIGUID]]="","",INDEX(PIs[NA Exempt],MATCH(Checklist48[[#This Row],[PIGUID]],PIs[GUID],0),1))</f>
        <v/>
      </c>
      <c r="J86" s="61" t="str">
        <f>IF(Checklist48[[#This Row],[SGUID]]="",IF(Checklist48[[#This Row],[SSGUID]]="",IF(Checklist48[[#This Row],[PIGUID]]="","",INDEX(PIs[[Column1]:[SS]],MATCH(Checklist48[[#This Row],[PIGUID]],PIs[GUID],0),2)),INDEX(PIs[[Column1]:[SS]],MATCH(Checklist48[[#This Row],[SSGUID]],PIs[SSGUID],0),18)),INDEX(PIs[[Column1]:[SS]],MATCH(Checklist48[[#This Row],[SGUID]],PIs[SGUID],0),14))</f>
        <v>FV 20.02 Gevaren en eerstehulpverlening</v>
      </c>
      <c r="K86" s="60" t="str">
        <f>IF(Checklist48[[#This Row],[SGUID]]="",IF(Checklist48[[#This Row],[SSGUID]]="",IF(Checklist48[[#This Row],[PIGUID]]="","",INDEX(PIs[[Column1]:[SS]],MATCH(Checklist48[[#This Row],[PIGUID]],PIs[GUID],0),4)),INDEX(PIs[[Column1]:[Ssbody]],MATCH(Checklist48[[#This Row],[SSGUID]],PIs[SSGUID],0),19)),INDEX(PIs[[Column1]:[SS]],MATCH(Checklist48[[#This Row],[SGUID]],PIs[SGUID],0),15))</f>
        <v>-</v>
      </c>
      <c r="L86" s="62" t="str">
        <f>IF(Checklist48[[#This Row],[SGUID]]="",IF(Checklist48[[#This Row],[SSGUID]]="",INDEX(PIs[[Column1]:[SS]],MATCH(Checklist48[[#This Row],[PIGUID]],PIs[GUID],0),6),""),"")</f>
        <v/>
      </c>
      <c r="M86" s="60" t="str">
        <f>IF(Checklist48[[#This Row],[SSGUID]]="",IF(Checklist48[[#This Row],[PIGUID]]="","",INDEX(PIs[[Column1]:[SS]],MATCH(Checklist48[[#This Row],[PIGUID]],PIs[GUID],0),8)),"")</f>
        <v/>
      </c>
      <c r="N86" s="68"/>
      <c r="O86" s="68"/>
      <c r="P86" s="60" t="str">
        <f>IF(Checklist48[[#This Row],[ifna]]="NA","",IF(Checklist48[[#This Row],[RelatedPQ]]=0,"",IF(Checklist48[[#This Row],[RelatedPQ]]="","",IF((INDEX(S2PQ_relational[],MATCH(Checklist48[[#This Row],[PIGUID&amp;NO]],S2PQ_relational[PIGUID &amp; "NO"],0),1))=Checklist48[[#This Row],[PIGUID]],"niet van toepassing",""))))</f>
        <v/>
      </c>
      <c r="Q86" s="60" t="str">
        <f>IF(Checklist48[[#This Row],[N.v.t.]]="niet van toepassing",INDEX(S2PQ[[Stap 2 vragen]:[Justification]],MATCH(Checklist48[[#This Row],[RelatedPQ]],S2PQ[S2PQGUID],0),3),"")</f>
        <v/>
      </c>
      <c r="R86" s="70"/>
    </row>
    <row r="87" spans="2:18" ht="387" x14ac:dyDescent="0.25">
      <c r="B87" s="58"/>
      <c r="C87" s="58"/>
      <c r="D87" s="73">
        <f>IF(Checklist48[[#This Row],[SGUID]]="",IF(Checklist48[[#This Row],[SSGUID]]="",0,1),1)</f>
        <v>0</v>
      </c>
      <c r="E87" s="58" t="s">
        <v>1245</v>
      </c>
      <c r="F87" s="59" t="str">
        <f>_xlfn.IFNA(Checklist48[[#This Row],[RelatedPQ]],"NA")</f>
        <v>NA</v>
      </c>
      <c r="G87" s="60" t="e">
        <f>IF(Checklist48[[#This Row],[PIGUID]]="","",INDEX(S2PQ_relational[],MATCH(Checklist48[[#This Row],[PIGUID&amp;NO]],S2PQ_relational[PIGUID &amp; "NO"],0),2))</f>
        <v>#N/A</v>
      </c>
      <c r="H87" s="59" t="str">
        <f>Checklist48[[#This Row],[PIGUID]]&amp;"NO"</f>
        <v>3WtKBWvvbVLlUnBU7BG1B4NO</v>
      </c>
      <c r="I87" s="59" t="b">
        <f>IF(Checklist48[[#This Row],[PIGUID]]="","",INDEX(PIs[NA Exempt],MATCH(Checklist48[[#This Row],[PIGUID]],PIs[GUID],0),1))</f>
        <v>0</v>
      </c>
      <c r="J87" s="61" t="str">
        <f>IF(Checklist48[[#This Row],[SGUID]]="",IF(Checklist48[[#This Row],[SSGUID]]="",IF(Checklist48[[#This Row],[PIGUID]]="","",INDEX(PIs[[Column1]:[SS]],MATCH(Checklist48[[#This Row],[PIGUID]],PIs[GUID],0),2)),INDEX(PIs[[Column1]:[SS]],MATCH(Checklist48[[#This Row],[SSGUID]],PIs[SSGUID],0),18)),INDEX(PIs[[Column1]:[SS]],MATCH(Checklist48[[#This Row],[SGUID]],PIs[SGUID],0),14))</f>
        <v>FV-Smart 20.02.01</v>
      </c>
      <c r="K87" s="60" t="str">
        <f>IF(Checklist48[[#This Row],[SGUID]]="",IF(Checklist48[[#This Row],[SSGUID]]="",IF(Checklist48[[#This Row],[PIGUID]]="","",INDEX(PIs[[Column1]:[SS]],MATCH(Checklist48[[#This Row],[PIGUID]],PIs[GUID],0),4)),INDEX(PIs[[Column1]:[Ssbody]],MATCH(Checklist48[[#This Row],[SSGUID]],PIs[SSGUID],0),19)),INDEX(PIs[[Column1]:[SS]],MATCH(Checklist48[[#This Row],[SGUID]],PIs[SGUID],0),15))</f>
        <v>Ongevallen- en noodprocedures worden weergegeven en gecommuniceerd.</v>
      </c>
      <c r="L87" s="67" t="str">
        <f>IF(Checklist48[[#This Row],[SGUID]]="",IF(Checklist48[[#This Row],[SSGUID]]="",INDEX(PIs[[Column1]:[SS]],MATCH(Checklist48[[#This Row],[PIGUID]],PIs[GUID],0),6),""),"")</f>
        <v>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
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v>
      </c>
      <c r="M87" s="60" t="str">
        <f>IF(Checklist48[[#This Row],[SSGUID]]="",IF(Checklist48[[#This Row],[PIGUID]]="","",INDEX(PIs[[Column1]:[SS]],MATCH(Checklist48[[#This Row],[PIGUID]],PIs[GUID],0),8)),"")</f>
        <v>Major Must</v>
      </c>
      <c r="N87" s="68"/>
      <c r="O87" s="68"/>
      <c r="P87" s="60" t="str">
        <f>IF(Checklist48[[#This Row],[ifna]]="NA","",IF(Checklist48[[#This Row],[RelatedPQ]]=0,"",IF(Checklist48[[#This Row],[RelatedPQ]]="","",IF((INDEX(S2PQ_relational[],MATCH(Checklist48[[#This Row],[PIGUID&amp;NO]],S2PQ_relational[PIGUID &amp; "NO"],0),1))=Checklist48[[#This Row],[PIGUID]],"niet van toepassing",""))))</f>
        <v/>
      </c>
      <c r="Q87" s="60" t="str">
        <f>IF(Checklist48[[#This Row],[N.v.t.]]="niet van toepassing",INDEX(S2PQ[[Stap 2 vragen]:[Justification]],MATCH(Checklist48[[#This Row],[RelatedPQ]],S2PQ[S2PQGUID],0),3),"")</f>
        <v/>
      </c>
      <c r="R87" s="70"/>
    </row>
    <row r="88" spans="2:18" ht="45" x14ac:dyDescent="0.25">
      <c r="B88" s="58"/>
      <c r="C88" s="58"/>
      <c r="D88" s="73">
        <f>IF(Checklist48[[#This Row],[SGUID]]="",IF(Checklist48[[#This Row],[SSGUID]]="",0,1),1)</f>
        <v>0</v>
      </c>
      <c r="E88" s="58" t="s">
        <v>1300</v>
      </c>
      <c r="F88" s="59" t="str">
        <f>_xlfn.IFNA(Checklist48[[#This Row],[RelatedPQ]],"NA")</f>
        <v>NA</v>
      </c>
      <c r="G88" s="60" t="e">
        <f>IF(Checklist48[[#This Row],[PIGUID]]="","",INDEX(S2PQ_relational[],MATCH(Checklist48[[#This Row],[PIGUID&amp;NO]],S2PQ_relational[PIGUID &amp; "NO"],0),2))</f>
        <v>#N/A</v>
      </c>
      <c r="H88" s="59" t="str">
        <f>Checklist48[[#This Row],[PIGUID]]&amp;"NO"</f>
        <v>79UF5xerhABjJzmZclEqYNO</v>
      </c>
      <c r="I88" s="59" t="b">
        <f>IF(Checklist48[[#This Row],[PIGUID]]="","",INDEX(PIs[NA Exempt],MATCH(Checklist48[[#This Row],[PIGUID]],PIs[GUID],0),1))</f>
        <v>0</v>
      </c>
      <c r="J88" s="61" t="str">
        <f>IF(Checklist48[[#This Row],[SGUID]]="",IF(Checklist48[[#This Row],[SSGUID]]="",IF(Checklist48[[#This Row],[PIGUID]]="","",INDEX(PIs[[Column1]:[SS]],MATCH(Checklist48[[#This Row],[PIGUID]],PIs[GUID],0),2)),INDEX(PIs[[Column1]:[SS]],MATCH(Checklist48[[#This Row],[SSGUID]],PIs[SSGUID],0),18)),INDEX(PIs[[Column1]:[SS]],MATCH(Checklist48[[#This Row],[SGUID]],PIs[SGUID],0),14))</f>
        <v>FV-Smart 20.02.02</v>
      </c>
      <c r="K88" s="60" t="str">
        <f>IF(Checklist48[[#This Row],[SGUID]]="",IF(Checklist48[[#This Row],[SSGUID]]="",IF(Checklist48[[#This Row],[PIGUID]]="","",INDEX(PIs[[Column1]:[SS]],MATCH(Checklist48[[#This Row],[PIGUID]],PIs[GUID],0),4)),INDEX(PIs[[Column1]:[Ssbody]],MATCH(Checklist48[[#This Row],[SSGUID]],PIs[SSGUID],0),19)),INDEX(PIs[[Column1]:[SS]],MATCH(Checklist48[[#This Row],[SGUID]],PIs[SGUID],0),15))</f>
        <v>Veiligheidsadvies voor stoffen die gevaarlijk zijn voor de gezondheid en veiligheid van de medewerkers is direct beschikbaar en toegankelijk.</v>
      </c>
      <c r="L88" s="62" t="str">
        <f>IF(Checklist48[[#This Row],[SGUID]]="",IF(Checklist48[[#This Row],[SSGUID]]="",INDEX(PIs[[Column1]:[SS]],MATCH(Checklist48[[#This Row],[PIGUID]],PIs[GUID],0),6),""),"")</f>
        <v>Informatie over het veilig verwerken van elke gevaarlijke stof moet toegankelijk zijn (websites, telefoonnummers, veiligheidsinformatiebladen (VIB’s), etc.).</v>
      </c>
      <c r="M88" s="60" t="str">
        <f>IF(Checklist48[[#This Row],[SSGUID]]="",IF(Checklist48[[#This Row],[PIGUID]]="","",INDEX(PIs[[Column1]:[SS]],MATCH(Checklist48[[#This Row],[PIGUID]],PIs[GUID],0),8)),"")</f>
        <v>Minor Must</v>
      </c>
      <c r="N88" s="68"/>
      <c r="O88" s="68"/>
      <c r="P88" s="60" t="str">
        <f>IF(Checklist48[[#This Row],[ifna]]="NA","",IF(Checklist48[[#This Row],[RelatedPQ]]=0,"",IF(Checklist48[[#This Row],[RelatedPQ]]="","",IF((INDEX(S2PQ_relational[],MATCH(Checklist48[[#This Row],[PIGUID&amp;NO]],S2PQ_relational[PIGUID &amp; "NO"],0),1))=Checklist48[[#This Row],[PIGUID]],"niet van toepassing",""))))</f>
        <v/>
      </c>
      <c r="Q88" s="60" t="str">
        <f>IF(Checklist48[[#This Row],[N.v.t.]]="niet van toepassing",INDEX(S2PQ[[Stap 2 vragen]:[Justification]],MATCH(Checklist48[[#This Row],[RelatedPQ]],S2PQ[S2PQGUID],0),3),"")</f>
        <v/>
      </c>
      <c r="R88" s="70"/>
    </row>
    <row r="89" spans="2:18" ht="78.75" x14ac:dyDescent="0.25">
      <c r="B89" s="58"/>
      <c r="C89" s="58"/>
      <c r="D89" s="73">
        <f>IF(Checklist48[[#This Row],[SGUID]]="",IF(Checklist48[[#This Row],[SSGUID]]="",0,1),1)</f>
        <v>0</v>
      </c>
      <c r="E89" s="58" t="s">
        <v>1302</v>
      </c>
      <c r="F89" s="59" t="str">
        <f>_xlfn.IFNA(Checklist48[[#This Row],[RelatedPQ]],"NA")</f>
        <v>NA</v>
      </c>
      <c r="G89" s="60" t="e">
        <f>IF(Checklist48[[#This Row],[PIGUID]]="","",INDEX(S2PQ_relational[],MATCH(Checklist48[[#This Row],[PIGUID&amp;NO]],S2PQ_relational[PIGUID &amp; "NO"],0),2))</f>
        <v>#N/A</v>
      </c>
      <c r="H89" s="59" t="str">
        <f>Checklist48[[#This Row],[PIGUID]]&amp;"NO"</f>
        <v>1ITOtOwQKHLT912lvO65DpNO</v>
      </c>
      <c r="I89" s="59" t="b">
        <f>IF(Checklist48[[#This Row],[PIGUID]]="","",INDEX(PIs[NA Exempt],MATCH(Checklist48[[#This Row],[PIGUID]],PIs[GUID],0),1))</f>
        <v>0</v>
      </c>
      <c r="J89" s="61" t="str">
        <f>IF(Checklist48[[#This Row],[SGUID]]="",IF(Checklist48[[#This Row],[SSGUID]]="",IF(Checklist48[[#This Row],[PIGUID]]="","",INDEX(PIs[[Column1]:[SS]],MATCH(Checklist48[[#This Row],[PIGUID]],PIs[GUID],0),2)),INDEX(PIs[[Column1]:[SS]],MATCH(Checklist48[[#This Row],[SSGUID]],PIs[SSGUID],0),18)),INDEX(PIs[[Column1]:[SS]],MATCH(Checklist48[[#This Row],[SGUID]],PIs[SGUID],0),14))</f>
        <v>FV-Smart 20.02.03</v>
      </c>
      <c r="K89" s="60" t="str">
        <f>IF(Checklist48[[#This Row],[SGUID]]="",IF(Checklist48[[#This Row],[SSGUID]]="",IF(Checklist48[[#This Row],[PIGUID]]="","",INDEX(PIs[[Column1]:[SS]],MATCH(Checklist48[[#This Row],[PIGUID]],PIs[GUID],0),4)),INDEX(PIs[[Column1]:[Ssbody]],MATCH(Checklist48[[#This Row],[SSGUID]],PIs[SSGUID],0),19)),INDEX(PIs[[Column1]:[SS]],MATCH(Checklist48[[#This Row],[SGUID]],PIs[SGUID],0),15))</f>
        <v>EHBO-kits zijn toegankelijk op alle vaste locaties en velden in de directe omgeving van het werk.</v>
      </c>
      <c r="L89" s="62" t="str">
        <f>IF(Checklist48[[#This Row],[SGUID]]="",IF(Checklist48[[#This Row],[SSGUID]]="",INDEX(PIs[[Column1]:[SS]],MATCH(Checklist48[[#This Row],[PIGUID]],PIs[GUID],0),6),""),"")</f>
        <v>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v>
      </c>
      <c r="M89" s="60" t="str">
        <f>IF(Checklist48[[#This Row],[SSGUID]]="",IF(Checklist48[[#This Row],[PIGUID]]="","",INDEX(PIs[[Column1]:[SS]],MATCH(Checklist48[[#This Row],[PIGUID]],PIs[GUID],0),8)),"")</f>
        <v>Minor Must</v>
      </c>
      <c r="N89" s="68"/>
      <c r="O89" s="68"/>
      <c r="P89" s="60" t="str">
        <f>IF(Checklist48[[#This Row],[ifna]]="NA","",IF(Checklist48[[#This Row],[RelatedPQ]]=0,"",IF(Checklist48[[#This Row],[RelatedPQ]]="","",IF((INDEX(S2PQ_relational[],MATCH(Checklist48[[#This Row],[PIGUID&amp;NO]],S2PQ_relational[PIGUID &amp; "NO"],0),1))=Checklist48[[#This Row],[PIGUID]],"niet van toepassing",""))))</f>
        <v/>
      </c>
      <c r="Q89" s="60" t="str">
        <f>IF(Checklist48[[#This Row],[N.v.t.]]="niet van toepassing",INDEX(S2PQ[[Stap 2 vragen]:[Justification]],MATCH(Checklist48[[#This Row],[RelatedPQ]],S2PQ[S2PQGUID],0),3),"")</f>
        <v/>
      </c>
      <c r="R89" s="70"/>
    </row>
    <row r="90" spans="2:18" ht="90" x14ac:dyDescent="0.25">
      <c r="B90" s="58"/>
      <c r="C90" s="58"/>
      <c r="D90" s="73">
        <f>IF(Checklist48[[#This Row],[SGUID]]="",IF(Checklist48[[#This Row],[SSGUID]]="",0,1),1)</f>
        <v>0</v>
      </c>
      <c r="E90" s="58" t="s">
        <v>1303</v>
      </c>
      <c r="F90" s="59" t="str">
        <f>_xlfn.IFNA(Checklist48[[#This Row],[RelatedPQ]],"NA")</f>
        <v>NA</v>
      </c>
      <c r="G90" s="60" t="e">
        <f>IF(Checklist48[[#This Row],[PIGUID]]="","",INDEX(S2PQ_relational[],MATCH(Checklist48[[#This Row],[PIGUID&amp;NO]],S2PQ_relational[PIGUID &amp; "NO"],0),2))</f>
        <v>#N/A</v>
      </c>
      <c r="H90" s="59" t="str">
        <f>Checklist48[[#This Row],[PIGUID]]&amp;"NO"</f>
        <v>3cwmxAcUZlDgntgdWAj7ErNO</v>
      </c>
      <c r="I90" s="59" t="b">
        <f>IF(Checklist48[[#This Row],[PIGUID]]="","",INDEX(PIs[NA Exempt],MATCH(Checklist48[[#This Row],[PIGUID]],PIs[GUID],0),1))</f>
        <v>0</v>
      </c>
      <c r="J90" s="61" t="str">
        <f>IF(Checklist48[[#This Row],[SGUID]]="",IF(Checklist48[[#This Row],[SSGUID]]="",IF(Checklist48[[#This Row],[PIGUID]]="","",INDEX(PIs[[Column1]:[SS]],MATCH(Checklist48[[#This Row],[PIGUID]],PIs[GUID],0),2)),INDEX(PIs[[Column1]:[SS]],MATCH(Checklist48[[#This Row],[SSGUID]],PIs[SSGUID],0),18)),INDEX(PIs[[Column1]:[SS]],MATCH(Checklist48[[#This Row],[SGUID]],PIs[SGUID],0),14))</f>
        <v>FV-Smart 20.02.04</v>
      </c>
      <c r="K90" s="60" t="str">
        <f>IF(Checklist48[[#This Row],[SGUID]]="",IF(Checklist48[[#This Row],[SSGUID]]="",IF(Checklist48[[#This Row],[PIGUID]]="","",INDEX(PIs[[Column1]:[SS]],MATCH(Checklist48[[#This Row],[PIGUID]],PIs[GUID],0),4)),INDEX(PIs[[Column1]:[Ssbody]],MATCH(Checklist48[[#This Row],[SSGUID]],PIs[SSGUID],0),19)),INDEX(PIs[[Column1]:[SS]],MATCH(Checklist48[[#This Row],[SGUID]],PIs[SGUID],0),15))</f>
        <v>Tijdens werkzaamheden op het bedrijf moet er altijd tenminste één persoon aanwezig zijn die een EHBO-cursus heeft gevolgd.</v>
      </c>
      <c r="L90" s="62" t="str">
        <f>IF(Checklist48[[#This Row],[SGUID]]="",IF(Checklist48[[#This Row],[SSGUID]]="",INDEX(PIs[[Column1]:[SS]],MATCH(Checklist48[[#This Row],[PIGUID]],PIs[GUID],0),6),""),"")</f>
        <v>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v>
      </c>
      <c r="M90" s="60" t="str">
        <f>IF(Checklist48[[#This Row],[SSGUID]]="",IF(Checklist48[[#This Row],[PIGUID]]="","",INDEX(PIs[[Column1]:[SS]],MATCH(Checklist48[[#This Row],[PIGUID]],PIs[GUID],0),8)),"")</f>
        <v>Minor Must</v>
      </c>
      <c r="N90" s="68"/>
      <c r="O90" s="68"/>
      <c r="P90" s="60" t="str">
        <f>IF(Checklist48[[#This Row],[ifna]]="NA","",IF(Checklist48[[#This Row],[RelatedPQ]]=0,"",IF(Checklist48[[#This Row],[RelatedPQ]]="","",IF((INDEX(S2PQ_relational[],MATCH(Checklist48[[#This Row],[PIGUID&amp;NO]],S2PQ_relational[PIGUID &amp; "NO"],0),1))=Checklist48[[#This Row],[PIGUID]],"niet van toepassing",""))))</f>
        <v/>
      </c>
      <c r="Q90" s="60" t="str">
        <f>IF(Checklist48[[#This Row],[N.v.t.]]="niet van toepassing",INDEX(S2PQ[[Stap 2 vragen]:[Justification]],MATCH(Checklist48[[#This Row],[RelatedPQ]],S2PQ[S2PQGUID],0),3),"")</f>
        <v/>
      </c>
      <c r="R90" s="70"/>
    </row>
    <row r="91" spans="2:18" ht="45" x14ac:dyDescent="0.25">
      <c r="B91" s="58"/>
      <c r="C91" s="58" t="s">
        <v>889</v>
      </c>
      <c r="D91" s="73">
        <f>IF(Checklist48[[#This Row],[SGUID]]="",IF(Checklist48[[#This Row],[SSGUID]]="",0,1),1)</f>
        <v>1</v>
      </c>
      <c r="E91" s="58"/>
      <c r="F91" s="59" t="str">
        <f>_xlfn.IFNA(Checklist48[[#This Row],[RelatedPQ]],"NA")</f>
        <v/>
      </c>
      <c r="G91" s="60" t="str">
        <f>IF(Checklist48[[#This Row],[PIGUID]]="","",INDEX(S2PQ_relational[],MATCH(Checklist48[[#This Row],[PIGUID&amp;NO]],S2PQ_relational[PIGUID &amp; "NO"],0),2))</f>
        <v/>
      </c>
      <c r="H91" s="59" t="str">
        <f>Checklist48[[#This Row],[PIGUID]]&amp;"NO"</f>
        <v>NO</v>
      </c>
      <c r="I91" s="59" t="str">
        <f>IF(Checklist48[[#This Row],[PIGUID]]="","",INDEX(PIs[NA Exempt],MATCH(Checklist48[[#This Row],[PIGUID]],PIs[GUID],0),1))</f>
        <v/>
      </c>
      <c r="J91" s="61" t="str">
        <f>IF(Checklist48[[#This Row],[SGUID]]="",IF(Checklist48[[#This Row],[SSGUID]]="",IF(Checklist48[[#This Row],[PIGUID]]="","",INDEX(PIs[[Column1]:[SS]],MATCH(Checklist48[[#This Row],[PIGUID]],PIs[GUID],0),2)),INDEX(PIs[[Column1]:[SS]],MATCH(Checklist48[[#This Row],[SSGUID]],PIs[SSGUID],0),18)),INDEX(PIs[[Column1]:[SS]],MATCH(Checklist48[[#This Row],[SGUID]],PIs[SGUID],0),14))</f>
        <v>FV 20.03 Persoonlijke beschermingsmiddelen</v>
      </c>
      <c r="K91" s="60" t="str">
        <f>IF(Checklist48[[#This Row],[SGUID]]="",IF(Checklist48[[#This Row],[SSGUID]]="",IF(Checklist48[[#This Row],[PIGUID]]="","",INDEX(PIs[[Column1]:[SS]],MATCH(Checklist48[[#This Row],[PIGUID]],PIs[GUID],0),4)),INDEX(PIs[[Column1]:[Ssbody]],MATCH(Checklist48[[#This Row],[SSGUID]],PIs[SSGUID],0),19)),INDEX(PIs[[Column1]:[SS]],MATCH(Checklist48[[#This Row],[SGUID]],PIs[SGUID],0),15))</f>
        <v>-</v>
      </c>
      <c r="L91" s="62" t="str">
        <f>IF(Checklist48[[#This Row],[SGUID]]="",IF(Checklist48[[#This Row],[SSGUID]]="",INDEX(PIs[[Column1]:[SS]],MATCH(Checklist48[[#This Row],[PIGUID]],PIs[GUID],0),6),""),"")</f>
        <v/>
      </c>
      <c r="M91" s="60" t="str">
        <f>IF(Checklist48[[#This Row],[SSGUID]]="",IF(Checklist48[[#This Row],[PIGUID]]="","",INDEX(PIs[[Column1]:[SS]],MATCH(Checklist48[[#This Row],[PIGUID]],PIs[GUID],0),8)),"")</f>
        <v/>
      </c>
      <c r="N91" s="68"/>
      <c r="O91" s="68"/>
      <c r="P91" s="60" t="str">
        <f>IF(Checklist48[[#This Row],[ifna]]="NA","",IF(Checklist48[[#This Row],[RelatedPQ]]=0,"",IF(Checklist48[[#This Row],[RelatedPQ]]="","",IF((INDEX(S2PQ_relational[],MATCH(Checklist48[[#This Row],[PIGUID&amp;NO]],S2PQ_relational[PIGUID &amp; "NO"],0),1))=Checklist48[[#This Row],[PIGUID]],"niet van toepassing",""))))</f>
        <v/>
      </c>
      <c r="Q91" s="60" t="str">
        <f>IF(Checklist48[[#This Row],[N.v.t.]]="niet van toepassing",INDEX(S2PQ[[Stap 2 vragen]:[Justification]],MATCH(Checklist48[[#This Row],[RelatedPQ]],S2PQ[S2PQGUID],0),3),"")</f>
        <v/>
      </c>
      <c r="R91" s="70"/>
    </row>
    <row r="92" spans="2:18" ht="168.75" x14ac:dyDescent="0.25">
      <c r="B92" s="58"/>
      <c r="C92" s="58"/>
      <c r="D92" s="73">
        <f>IF(Checklist48[[#This Row],[SGUID]]="",IF(Checklist48[[#This Row],[SSGUID]]="",0,1),1)</f>
        <v>0</v>
      </c>
      <c r="E92" s="58" t="s">
        <v>1299</v>
      </c>
      <c r="F92" s="59" t="str">
        <f>_xlfn.IFNA(Checklist48[[#This Row],[RelatedPQ]],"NA")</f>
        <v>NA</v>
      </c>
      <c r="G92" s="60" t="e">
        <f>IF(Checklist48[[#This Row],[PIGUID]]="","",INDEX(S2PQ_relational[],MATCH(Checklist48[[#This Row],[PIGUID&amp;NO]],S2PQ_relational[PIGUID &amp; "NO"],0),2))</f>
        <v>#N/A</v>
      </c>
      <c r="H92" s="59" t="str">
        <f>Checklist48[[#This Row],[PIGUID]]&amp;"NO"</f>
        <v>7EEjF5nssyiRwI6VVEgGKENO</v>
      </c>
      <c r="I92" s="59" t="b">
        <f>IF(Checklist48[[#This Row],[PIGUID]]="","",INDEX(PIs[NA Exempt],MATCH(Checklist48[[#This Row],[PIGUID]],PIs[GUID],0),1))</f>
        <v>0</v>
      </c>
      <c r="J92" s="61" t="str">
        <f>IF(Checklist48[[#This Row],[SGUID]]="",IF(Checklist48[[#This Row],[SSGUID]]="",IF(Checklist48[[#This Row],[PIGUID]]="","",INDEX(PIs[[Column1]:[SS]],MATCH(Checklist48[[#This Row],[PIGUID]],PIs[GUID],0),2)),INDEX(PIs[[Column1]:[SS]],MATCH(Checklist48[[#This Row],[SSGUID]],PIs[SSGUID],0),18)),INDEX(PIs[[Column1]:[SS]],MATCH(Checklist48[[#This Row],[SGUID]],PIs[SGUID],0),14))</f>
        <v>FV-Smart 20.03.01</v>
      </c>
      <c r="K92"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bezoekers en onderaannemers zijn voorzien van geschikte persoonlijke beschermingsmiddelen (PBM).</v>
      </c>
      <c r="L92" s="62" t="str">
        <f>IF(Checklist48[[#This Row],[SGUID]]="",IF(Checklist48[[#This Row],[SSGUID]]="",INDEX(PIs[[Column1]:[SS]],MATCH(Checklist48[[#This Row],[PIGUID]],PIs[GUID],0),6),""),"")</f>
        <v>PBM moeten voldoen aan de wettelijke eisen, etiketvoorschriften en/of zoals goedgekeurd door een bevoegde instantie. De PBM moeten beschikbaar zijn, op juiste wijze worden gebruikt en in goede staat zijn. Het voldoen aan etiketvoorschriften en eisen in de risicobeoordeling voor werkzaamheden op het bedrijf, kan het gebruik omvatten van het volgende: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v>
      </c>
      <c r="M92" s="60" t="str">
        <f>IF(Checklist48[[#This Row],[SSGUID]]="",IF(Checklist48[[#This Row],[PIGUID]]="","",INDEX(PIs[[Column1]:[SS]],MATCH(Checklist48[[#This Row],[PIGUID]],PIs[GUID],0),8)),"")</f>
        <v>Major Must</v>
      </c>
      <c r="N92" s="68"/>
      <c r="O92" s="68"/>
      <c r="P92" s="60" t="str">
        <f>IF(Checklist48[[#This Row],[ifna]]="NA","",IF(Checklist48[[#This Row],[RelatedPQ]]=0,"",IF(Checklist48[[#This Row],[RelatedPQ]]="","",IF((INDEX(S2PQ_relational[],MATCH(Checklist48[[#This Row],[PIGUID&amp;NO]],S2PQ_relational[PIGUID &amp; "NO"],0),1))=Checklist48[[#This Row],[PIGUID]],"niet van toepassing",""))))</f>
        <v/>
      </c>
      <c r="Q92" s="60" t="str">
        <f>IF(Checklist48[[#This Row],[N.v.t.]]="niet van toepassing",INDEX(S2PQ[[Stap 2 vragen]:[Justification]],MATCH(Checklist48[[#This Row],[RelatedPQ]],S2PQ[S2PQGUID],0),3),"")</f>
        <v/>
      </c>
      <c r="R92" s="70"/>
    </row>
    <row r="93" spans="2:18" ht="90" x14ac:dyDescent="0.25">
      <c r="B93" s="58"/>
      <c r="C93" s="58"/>
      <c r="D93" s="73">
        <f>IF(Checklist48[[#This Row],[SGUID]]="",IF(Checklist48[[#This Row],[SSGUID]]="",0,1),1)</f>
        <v>0</v>
      </c>
      <c r="E93" s="58" t="s">
        <v>1298</v>
      </c>
      <c r="F93" s="59" t="str">
        <f>_xlfn.IFNA(Checklist48[[#This Row],[RelatedPQ]],"NA")</f>
        <v>NA</v>
      </c>
      <c r="G93" s="60" t="e">
        <f>IF(Checklist48[[#This Row],[PIGUID]]="","",INDEX(S2PQ_relational[],MATCH(Checklist48[[#This Row],[PIGUID&amp;NO]],S2PQ_relational[PIGUID &amp; "NO"],0),2))</f>
        <v>#N/A</v>
      </c>
      <c r="H93" s="59" t="str">
        <f>Checklist48[[#This Row],[PIGUID]]&amp;"NO"</f>
        <v>5ctV3xkE8yYOYAfEJSHW8ONO</v>
      </c>
      <c r="I93" s="59" t="b">
        <f>IF(Checklist48[[#This Row],[PIGUID]]="","",INDEX(PIs[NA Exempt],MATCH(Checklist48[[#This Row],[PIGUID]],PIs[GUID],0),1))</f>
        <v>0</v>
      </c>
      <c r="J93" s="61" t="str">
        <f>IF(Checklist48[[#This Row],[SGUID]]="",IF(Checklist48[[#This Row],[SSGUID]]="",IF(Checklist48[[#This Row],[PIGUID]]="","",INDEX(PIs[[Column1]:[SS]],MATCH(Checklist48[[#This Row],[PIGUID]],PIs[GUID],0),2)),INDEX(PIs[[Column1]:[SS]],MATCH(Checklist48[[#This Row],[SSGUID]],PIs[SSGUID],0),18)),INDEX(PIs[[Column1]:[SS]],MATCH(Checklist48[[#This Row],[SGUID]],PIs[SGUID],0),14))</f>
        <v>FV-Smart 20.03.02</v>
      </c>
      <c r="K93" s="60" t="str">
        <f>IF(Checklist48[[#This Row],[SGUID]]="",IF(Checklist48[[#This Row],[SSGUID]]="",IF(Checklist48[[#This Row],[PIGUID]]="","",INDEX(PIs[[Column1]:[SS]],MATCH(Checklist48[[#This Row],[PIGUID]],PIs[GUID],0),4)),INDEX(PIs[[Column1]:[Ssbody]],MATCH(Checklist48[[#This Row],[SSGUID]],PIs[SSGUID],0),19)),INDEX(PIs[[Column1]:[SS]],MATCH(Checklist48[[#This Row],[SGUID]],PIs[SGUID],0),15))</f>
        <v>Persoonlijke beschermingsmiddelen (PBM) moeten schoon worden gehouden en op juiste wijze worden opgeslagen zodat er geen risico bestaat op verontreiniging van persoonlijke voorwerpen.</v>
      </c>
      <c r="L93" s="62" t="str">
        <f>IF(Checklist48[[#This Row],[SGUID]]="",IF(Checklist48[[#This Row],[SSGUID]]="",INDEX(PIs[[Column1]:[SS]],MATCH(Checklist48[[#This Row],[PIGUID]],PIs[GUID],0),6),""),"")</f>
        <v>PBM moeten schoon worden gehouden overeenkomstig het gebruikstype en de mate van mogelijke verontreiniging. Beschermende kleding moet afzonderlijk van persoonlijke eigendommen worden gewassen. Vervuilde en beschadigde PBM moeten op juiste wijze worden afgevoerd. PBM moeten op zodanige wijze worden opgeslagen dat kruisbesmetting met chemicaliën wordt voorkomen.</v>
      </c>
      <c r="M93" s="60" t="str">
        <f>IF(Checklist48[[#This Row],[SSGUID]]="",IF(Checklist48[[#This Row],[PIGUID]]="","",INDEX(PIs[[Column1]:[SS]],MATCH(Checklist48[[#This Row],[PIGUID]],PIs[GUID],0),8)),"")</f>
        <v>Major Must</v>
      </c>
      <c r="N93" s="68"/>
      <c r="O93" s="68"/>
      <c r="P93" s="60" t="str">
        <f>IF(Checklist48[[#This Row],[ifna]]="NA","",IF(Checklist48[[#This Row],[RelatedPQ]]=0,"",IF(Checklist48[[#This Row],[RelatedPQ]]="","",IF((INDEX(S2PQ_relational[],MATCH(Checklist48[[#This Row],[PIGUID&amp;NO]],S2PQ_relational[PIGUID &amp; "NO"],0),1))=Checklist48[[#This Row],[PIGUID]],"niet van toepassing",""))))</f>
        <v/>
      </c>
      <c r="Q93" s="60" t="str">
        <f>IF(Checklist48[[#This Row],[N.v.t.]]="niet van toepassing",INDEX(S2PQ[[Stap 2 vragen]:[Justification]],MATCH(Checklist48[[#This Row],[RelatedPQ]],S2PQ[S2PQGUID],0),3),"")</f>
        <v/>
      </c>
      <c r="R93" s="70"/>
    </row>
    <row r="94" spans="2:18" ht="78.75" x14ac:dyDescent="0.25">
      <c r="B94" s="58"/>
      <c r="C94" s="58"/>
      <c r="D94" s="73">
        <f>IF(Checklist48[[#This Row],[SGUID]]="",IF(Checklist48[[#This Row],[SSGUID]]="",0,1),1)</f>
        <v>0</v>
      </c>
      <c r="E94" s="58" t="s">
        <v>1297</v>
      </c>
      <c r="F94" s="59" t="str">
        <f>_xlfn.IFNA(Checklist48[[#This Row],[RelatedPQ]],"NA")</f>
        <v>NA</v>
      </c>
      <c r="G94" s="60" t="e">
        <f>IF(Checklist48[[#This Row],[PIGUID]]="","",INDEX(S2PQ_relational[],MATCH(Checklist48[[#This Row],[PIGUID&amp;NO]],S2PQ_relational[PIGUID &amp; "NO"],0),2))</f>
        <v>#N/A</v>
      </c>
      <c r="H94" s="59" t="str">
        <f>Checklist48[[#This Row],[PIGUID]]&amp;"NO"</f>
        <v>5BK53G4FhG0E1ru4nxsN7rNO</v>
      </c>
      <c r="I94" s="59" t="b">
        <f>IF(Checklist48[[#This Row],[PIGUID]]="","",INDEX(PIs[NA Exempt],MATCH(Checklist48[[#This Row],[PIGUID]],PIs[GUID],0),1))</f>
        <v>0</v>
      </c>
      <c r="J94" s="61" t="str">
        <f>IF(Checklist48[[#This Row],[SGUID]]="",IF(Checklist48[[#This Row],[SSGUID]]="",IF(Checklist48[[#This Row],[PIGUID]]="","",INDEX(PIs[[Column1]:[SS]],MATCH(Checklist48[[#This Row],[PIGUID]],PIs[GUID],0),2)),INDEX(PIs[[Column1]:[SS]],MATCH(Checklist48[[#This Row],[SSGUID]],PIs[SSGUID],0),18)),INDEX(PIs[[Column1]:[SS]],MATCH(Checklist48[[#This Row],[SGUID]],PIs[SGUID],0),14))</f>
        <v>FV-Smart 20.03.03</v>
      </c>
      <c r="K94"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de beschikbaar gestelde persoonlijke beschermingsmiddelen (PBM) door de medewerkers worden gebruikt.</v>
      </c>
      <c r="L94" s="62" t="str">
        <f>IF(Checklist48[[#This Row],[SGUID]]="",IF(Checklist48[[#This Row],[SSGUID]]="",INDEX(PIs[[Column1]:[SS]],MATCH(Checklist48[[#This Row],[PIGUID]],PIs[GUID],0),6),""),"")</f>
        <v>Er moet bewijs zijn dat de beschikbaar gestelde PBM worden gebruikt.
Bij gebruik van PBM voor eenmalig gebruik, moet de beschikbare voorraad overeenkomen met de behoeften van de medewerkers, of moeten er registraties beschikbaar zijn waaruit blijkt dat nieuwe PBM direct worden ingekocht en aangevuld.</v>
      </c>
      <c r="M94" s="60" t="str">
        <f>IF(Checklist48[[#This Row],[SSGUID]]="",IF(Checklist48[[#This Row],[PIGUID]]="","",INDEX(PIs[[Column1]:[SS]],MATCH(Checklist48[[#This Row],[PIGUID]],PIs[GUID],0),8)),"")</f>
        <v>Minor Must</v>
      </c>
      <c r="N94" s="68"/>
      <c r="O94" s="68"/>
      <c r="P94" s="60" t="str">
        <f>IF(Checklist48[[#This Row],[ifna]]="NA","",IF(Checklist48[[#This Row],[RelatedPQ]]=0,"",IF(Checklist48[[#This Row],[RelatedPQ]]="","",IF((INDEX(S2PQ_relational[],MATCH(Checklist48[[#This Row],[PIGUID&amp;NO]],S2PQ_relational[PIGUID &amp; "NO"],0),1))=Checklist48[[#This Row],[PIGUID]],"niet van toepassing",""))))</f>
        <v/>
      </c>
      <c r="Q94" s="60" t="str">
        <f>IF(Checklist48[[#This Row],[N.v.t.]]="niet van toepassing",INDEX(S2PQ[[Stap 2 vragen]:[Justification]],MATCH(Checklist48[[#This Row],[RelatedPQ]],S2PQ[S2PQGUID],0),3),"")</f>
        <v/>
      </c>
      <c r="R94" s="70"/>
    </row>
    <row r="95" spans="2:18" ht="78.75" x14ac:dyDescent="0.25">
      <c r="B95" s="58"/>
      <c r="C95" s="58"/>
      <c r="D95" s="73">
        <f>IF(Checklist48[[#This Row],[SGUID]]="",IF(Checklist48[[#This Row],[SSGUID]]="",0,1),1)</f>
        <v>0</v>
      </c>
      <c r="E95" s="58" t="s">
        <v>1295</v>
      </c>
      <c r="F95" s="59" t="str">
        <f>_xlfn.IFNA(Checklist48[[#This Row],[RelatedPQ]],"NA")</f>
        <v>NA</v>
      </c>
      <c r="G95" s="60" t="e">
        <f>IF(Checklist48[[#This Row],[PIGUID]]="","",INDEX(S2PQ_relational[],MATCH(Checklist48[[#This Row],[PIGUID&amp;NO]],S2PQ_relational[PIGUID &amp; "NO"],0),2))</f>
        <v>#N/A</v>
      </c>
      <c r="H95" s="59" t="str">
        <f>Checklist48[[#This Row],[PIGUID]]&amp;"NO"</f>
        <v>5XJCXMn8c4SghFsNqOtXk0NO</v>
      </c>
      <c r="I95" s="59" t="b">
        <f>IF(Checklist48[[#This Row],[PIGUID]]="","",INDEX(PIs[NA Exempt],MATCH(Checklist48[[#This Row],[PIGUID]],PIs[GUID],0),1))</f>
        <v>0</v>
      </c>
      <c r="J95" s="61" t="str">
        <f>IF(Checklist48[[#This Row],[SGUID]]="",IF(Checklist48[[#This Row],[SSGUID]]="",IF(Checklist48[[#This Row],[PIGUID]]="","",INDEX(PIs[[Column1]:[SS]],MATCH(Checklist48[[#This Row],[PIGUID]],PIs[GUID],0),2)),INDEX(PIs[[Column1]:[SS]],MATCH(Checklist48[[#This Row],[SSGUID]],PIs[SSGUID],0),18)),INDEX(PIs[[Column1]:[SS]],MATCH(Checklist48[[#This Row],[SGUID]],PIs[SGUID],0),14))</f>
        <v>FV-Smart 20.03.04</v>
      </c>
      <c r="K95" s="60" t="str">
        <f>IF(Checklist48[[#This Row],[SGUID]]="",IF(Checklist48[[#This Row],[SSGUID]]="",IF(Checklist48[[#This Row],[PIGUID]]="","",INDEX(PIs[[Column1]:[SS]],MATCH(Checklist48[[#This Row],[PIGUID]],PIs[GUID],0),4)),INDEX(PIs[[Column1]:[Ssbody]],MATCH(Checklist48[[#This Row],[SSGUID]],PIs[SSGUID],0),19)),INDEX(PIs[[Column1]:[SS]],MATCH(Checklist48[[#This Row],[SGUID]],PIs[SGUID],0),15))</f>
        <v>Geschikte omkleedgelegenheden zijn beschikbaar indien nodig.</v>
      </c>
      <c r="L95" s="62" t="str">
        <f>IF(Checklist48[[#This Row],[SGUID]]="",IF(Checklist48[[#This Row],[SSGUID]]="",INDEX(PIs[[Column1]:[SS]],MATCH(Checklist48[[#This Row],[PIGUID]],PIs[GUID],0),6),""),"")</f>
        <v>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v>
      </c>
      <c r="M95" s="60" t="str">
        <f>IF(Checklist48[[#This Row],[SSGUID]]="",IF(Checklist48[[#This Row],[PIGUID]]="","",INDEX(PIs[[Column1]:[SS]],MATCH(Checklist48[[#This Row],[PIGUID]],PIs[GUID],0),8)),"")</f>
        <v>Minor Must</v>
      </c>
      <c r="N95" s="68"/>
      <c r="O95" s="68"/>
      <c r="P95" s="60" t="str">
        <f>IF(Checklist48[[#This Row],[ifna]]="NA","",IF(Checklist48[[#This Row],[RelatedPQ]]=0,"",IF(Checklist48[[#This Row],[RelatedPQ]]="","",IF((INDEX(S2PQ_relational[],MATCH(Checklist48[[#This Row],[PIGUID&amp;NO]],S2PQ_relational[PIGUID &amp; "NO"],0),1))=Checklist48[[#This Row],[PIGUID]],"niet van toepassing",""))))</f>
        <v/>
      </c>
      <c r="Q95" s="60" t="str">
        <f>IF(Checklist48[[#This Row],[N.v.t.]]="niet van toepassing",INDEX(S2PQ[[Stap 2 vragen]:[Justification]],MATCH(Checklist48[[#This Row],[RelatedPQ]],S2PQ[S2PQGUID],0),3),"")</f>
        <v/>
      </c>
      <c r="R95" s="70"/>
    </row>
    <row r="96" spans="2:18" ht="33.75" x14ac:dyDescent="0.25">
      <c r="B96" s="58"/>
      <c r="C96" s="58" t="s">
        <v>809</v>
      </c>
      <c r="D96" s="73">
        <f>IF(Checklist48[[#This Row],[SGUID]]="",IF(Checklist48[[#This Row],[SSGUID]]="",0,1),1)</f>
        <v>1</v>
      </c>
      <c r="E96" s="58"/>
      <c r="F96" s="59" t="str">
        <f>_xlfn.IFNA(Checklist48[[#This Row],[RelatedPQ]],"NA")</f>
        <v/>
      </c>
      <c r="G96" s="60" t="str">
        <f>IF(Checklist48[[#This Row],[PIGUID]]="","",INDEX(S2PQ_relational[],MATCH(Checklist48[[#This Row],[PIGUID&amp;NO]],S2PQ_relational[PIGUID &amp; "NO"],0),2))</f>
        <v/>
      </c>
      <c r="H96" s="59" t="str">
        <f>Checklist48[[#This Row],[PIGUID]]&amp;"NO"</f>
        <v>NO</v>
      </c>
      <c r="I96" s="59" t="str">
        <f>IF(Checklist48[[#This Row],[PIGUID]]="","",INDEX(PIs[NA Exempt],MATCH(Checklist48[[#This Row],[PIGUID]],PIs[GUID],0),1))</f>
        <v/>
      </c>
      <c r="J96" s="61" t="str">
        <f>IF(Checklist48[[#This Row],[SGUID]]="",IF(Checklist48[[#This Row],[SSGUID]]="",IF(Checklist48[[#This Row],[PIGUID]]="","",INDEX(PIs[[Column1]:[SS]],MATCH(Checklist48[[#This Row],[PIGUID]],PIs[GUID],0),2)),INDEX(PIs[[Column1]:[SS]],MATCH(Checklist48[[#This Row],[SSGUID]],PIs[SSGUID],0),18)),INDEX(PIs[[Column1]:[SS]],MATCH(Checklist48[[#This Row],[SGUID]],PIs[SGUID],0),14))</f>
        <v>FV 20.04 Welzijn van medewerkers</v>
      </c>
      <c r="K96" s="60" t="str">
        <f>IF(Checklist48[[#This Row],[SGUID]]="",IF(Checklist48[[#This Row],[SSGUID]]="",IF(Checklist48[[#This Row],[PIGUID]]="","",INDEX(PIs[[Column1]:[SS]],MATCH(Checklist48[[#This Row],[PIGUID]],PIs[GUID],0),4)),INDEX(PIs[[Column1]:[Ssbody]],MATCH(Checklist48[[#This Row],[SSGUID]],PIs[SSGUID],0),19)),INDEX(PIs[[Column1]:[SS]],MATCH(Checklist48[[#This Row],[SGUID]],PIs[SGUID],0),15))</f>
        <v>-</v>
      </c>
      <c r="L96" s="62" t="str">
        <f>IF(Checklist48[[#This Row],[SGUID]]="",IF(Checklist48[[#This Row],[SSGUID]]="",INDEX(PIs[[Column1]:[SS]],MATCH(Checklist48[[#This Row],[PIGUID]],PIs[GUID],0),6),""),"")</f>
        <v/>
      </c>
      <c r="M96" s="60" t="str">
        <f>IF(Checklist48[[#This Row],[SSGUID]]="",IF(Checklist48[[#This Row],[PIGUID]]="","",INDEX(PIs[[Column1]:[SS]],MATCH(Checklist48[[#This Row],[PIGUID]],PIs[GUID],0),8)),"")</f>
        <v/>
      </c>
      <c r="N96" s="68"/>
      <c r="O96" s="68"/>
      <c r="P96" s="60" t="str">
        <f>IF(Checklist48[[#This Row],[ifna]]="NA","",IF(Checklist48[[#This Row],[RelatedPQ]]=0,"",IF(Checklist48[[#This Row],[RelatedPQ]]="","",IF((INDEX(S2PQ_relational[],MATCH(Checklist48[[#This Row],[PIGUID&amp;NO]],S2PQ_relational[PIGUID &amp; "NO"],0),1))=Checklist48[[#This Row],[PIGUID]],"niet van toepassing",""))))</f>
        <v/>
      </c>
      <c r="Q96" s="60" t="str">
        <f>IF(Checklist48[[#This Row],[N.v.t.]]="niet van toepassing",INDEX(S2PQ[[Stap 2 vragen]:[Justification]],MATCH(Checklist48[[#This Row],[RelatedPQ]],S2PQ[S2PQGUID],0),3),"")</f>
        <v/>
      </c>
      <c r="R96" s="70"/>
    </row>
    <row r="97" spans="2:18" ht="146.25" x14ac:dyDescent="0.25">
      <c r="B97" s="58"/>
      <c r="C97" s="58"/>
      <c r="D97" s="73">
        <f>IF(Checklist48[[#This Row],[SGUID]]="",IF(Checklist48[[#This Row],[SSGUID]]="",0,1),1)</f>
        <v>0</v>
      </c>
      <c r="E97" s="58" t="s">
        <v>1282</v>
      </c>
      <c r="F97" s="59" t="str">
        <f>_xlfn.IFNA(Checklist48[[#This Row],[RelatedPQ]],"NA")</f>
        <v>NA</v>
      </c>
      <c r="G97" s="60" t="e">
        <f>IF(Checklist48[[#This Row],[PIGUID]]="","",INDEX(S2PQ_relational[],MATCH(Checklist48[[#This Row],[PIGUID&amp;NO]],S2PQ_relational[PIGUID &amp; "NO"],0),2))</f>
        <v>#N/A</v>
      </c>
      <c r="H97" s="59" t="str">
        <f>Checklist48[[#This Row],[PIGUID]]&amp;"NO"</f>
        <v>01QQHAb1ypFiW5dpdjkIV1NO</v>
      </c>
      <c r="I97" s="59" t="b">
        <f>IF(Checklist48[[#This Row],[PIGUID]]="","",INDEX(PIs[NA Exempt],MATCH(Checklist48[[#This Row],[PIGUID]],PIs[GUID],0),1))</f>
        <v>0</v>
      </c>
      <c r="J97" s="61" t="str">
        <f>IF(Checklist48[[#This Row],[SGUID]]="",IF(Checklist48[[#This Row],[SSGUID]]="",IF(Checklist48[[#This Row],[PIGUID]]="","",INDEX(PIs[[Column1]:[SS]],MATCH(Checklist48[[#This Row],[PIGUID]],PIs[GUID],0),2)),INDEX(PIs[[Column1]:[SS]],MATCH(Checklist48[[#This Row],[SSGUID]],PIs[SSGUID],0),18)),INDEX(PIs[[Column1]:[SS]],MATCH(Checklist48[[#This Row],[SGUID]],PIs[SGUID],0),14))</f>
        <v>FV-Smart 20.04.01</v>
      </c>
      <c r="K97" s="60" t="str">
        <f>IF(Checklist48[[#This Row],[SGUID]]="",IF(Checklist48[[#This Row],[SSGUID]]="",IF(Checklist48[[#This Row],[PIGUID]]="","",INDEX(PIs[[Column1]:[SS]],MATCH(Checklist48[[#This Row],[PIGUID]],PIs[GUID],0),4)),INDEX(PIs[[Column1]:[Ssbody]],MATCH(Checklist48[[#This Row],[SSGUID]],PIs[SSGUID],0),19)),INDEX(PIs[[Column1]:[SS]],MATCH(Checklist48[[#This Row],[SGUID]],PIs[SGUID],0),15))</f>
        <v>Er is communicatie tussen management en medewerkers over kwesties in verband met de gezondheid, veiligheid en het welzijn van de medewerkers.</v>
      </c>
      <c r="L97" s="62" t="str">
        <f>IF(Checklist48[[#This Row],[SGUID]]="",IF(Checklist48[[#This Row],[SSGUID]]="",INDEX(PIs[[Column1]:[SS]],MATCH(Checklist48[[#This Row],[PIGUID]],PIs[GUID],0),6),""),"")</f>
        <v>De communicatie tussen management en medewerkers over problemen in verband met gezondheid, veiligheid en welzijn moet in alle openheid plaatsvinden (d.w.z. zonder angst voor intimidatie of vergelding).
De communicatie kan plaatsvinden in de vorm van ingeroosterde bijeenkomsten, hotlines voor medewerkers, anonieme ideeënbussen, dagelijkse briefings voorafgaand aan het werk of individuele gesprekken.
Bij zeer kleine bedrijven kan communicatie tussen een familie of een beperkt aantal medewerkers voortdurend plaatsvinden.</v>
      </c>
      <c r="M97" s="60" t="str">
        <f>IF(Checklist48[[#This Row],[SSGUID]]="",IF(Checklist48[[#This Row],[PIGUID]]="","",INDEX(PIs[[Column1]:[SS]],MATCH(Checklist48[[#This Row],[PIGUID]],PIs[GUID],0),8)),"")</f>
        <v>Minor Must</v>
      </c>
      <c r="N97" s="68"/>
      <c r="O97" s="68"/>
      <c r="P97" s="60" t="str">
        <f>IF(Checklist48[[#This Row],[ifna]]="NA","",IF(Checklist48[[#This Row],[RelatedPQ]]=0,"",IF(Checklist48[[#This Row],[RelatedPQ]]="","",IF((INDEX(S2PQ_relational[],MATCH(Checklist48[[#This Row],[PIGUID&amp;NO]],S2PQ_relational[PIGUID &amp; "NO"],0),1))=Checklist48[[#This Row],[PIGUID]],"niet van toepassing",""))))</f>
        <v/>
      </c>
      <c r="Q97" s="60" t="str">
        <f>IF(Checklist48[[#This Row],[N.v.t.]]="niet van toepassing",INDEX(S2PQ[[Stap 2 vragen]:[Justification]],MATCH(Checklist48[[#This Row],[RelatedPQ]],S2PQ[S2PQGUID],0),3),"")</f>
        <v/>
      </c>
      <c r="R97" s="70"/>
    </row>
    <row r="98" spans="2:18" ht="78.75" x14ac:dyDescent="0.25">
      <c r="B98" s="58"/>
      <c r="C98" s="58"/>
      <c r="D98" s="73">
        <f>IF(Checklist48[[#This Row],[SGUID]]="",IF(Checklist48[[#This Row],[SSGUID]]="",0,1),1)</f>
        <v>0</v>
      </c>
      <c r="E98" s="58" t="s">
        <v>1293</v>
      </c>
      <c r="F98" s="59" t="str">
        <f>_xlfn.IFNA(Checklist48[[#This Row],[RelatedPQ]],"NA")</f>
        <v>NA</v>
      </c>
      <c r="G98" s="60" t="e">
        <f>IF(Checklist48[[#This Row],[PIGUID]]="","",INDEX(S2PQ_relational[],MATCH(Checklist48[[#This Row],[PIGUID&amp;NO]],S2PQ_relational[PIGUID &amp; "NO"],0),2))</f>
        <v>#N/A</v>
      </c>
      <c r="H98" s="59" t="str">
        <f>Checklist48[[#This Row],[PIGUID]]&amp;"NO"</f>
        <v>1EsMK2xdybEydmvlywKG5ENO</v>
      </c>
      <c r="I98" s="59" t="b">
        <f>IF(Checklist48[[#This Row],[PIGUID]]="","",INDEX(PIs[NA Exempt],MATCH(Checklist48[[#This Row],[PIGUID]],PIs[GUID],0),1))</f>
        <v>0</v>
      </c>
      <c r="J98" s="61" t="str">
        <f>IF(Checklist48[[#This Row],[SGUID]]="",IF(Checklist48[[#This Row],[SSGUID]]="",IF(Checklist48[[#This Row],[PIGUID]]="","",INDEX(PIs[[Column1]:[SS]],MATCH(Checklist48[[#This Row],[PIGUID]],PIs[GUID],0),2)),INDEX(PIs[[Column1]:[SS]],MATCH(Checklist48[[#This Row],[SSGUID]],PIs[SSGUID],0),18)),INDEX(PIs[[Column1]:[SS]],MATCH(Checklist48[[#This Row],[SGUID]],PIs[SGUID],0),14))</f>
        <v>FV-Smart 20.04.02</v>
      </c>
      <c r="K98"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hebben toegang tot schoon drinkwater, bewaarruimten voor eetwaren, en ruimten om te eten en te rusten.</v>
      </c>
      <c r="L98" s="62" t="str">
        <f>IF(Checklist48[[#This Row],[SGUID]]="",IF(Checklist48[[#This Row],[SSGUID]]="",INDEX(PIs[[Column1]:[SS]],MATCH(Checklist48[[#This Row],[PIGUID]],PIs[GUID],0),6),""),"")</f>
        <v>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v>
      </c>
      <c r="M98" s="60" t="str">
        <f>IF(Checklist48[[#This Row],[SSGUID]]="",IF(Checklist48[[#This Row],[PIGUID]]="","",INDEX(PIs[[Column1]:[SS]],MATCH(Checklist48[[#This Row],[PIGUID]],PIs[GUID],0),8)),"")</f>
        <v>Major Must</v>
      </c>
      <c r="N98" s="68"/>
      <c r="O98" s="68"/>
      <c r="P98" s="60" t="str">
        <f>IF(Checklist48[[#This Row],[ifna]]="NA","",IF(Checklist48[[#This Row],[RelatedPQ]]=0,"",IF(Checklist48[[#This Row],[RelatedPQ]]="","",IF((INDEX(S2PQ_relational[],MATCH(Checklist48[[#This Row],[PIGUID&amp;NO]],S2PQ_relational[PIGUID &amp; "NO"],0),1))=Checklist48[[#This Row],[PIGUID]],"niet van toepassing",""))))</f>
        <v/>
      </c>
      <c r="Q98" s="60" t="str">
        <f>IF(Checklist48[[#This Row],[N.v.t.]]="niet van toepassing",INDEX(S2PQ[[Stap 2 vragen]:[Justification]],MATCH(Checklist48[[#This Row],[RelatedPQ]],S2PQ[S2PQGUID],0),3),"")</f>
        <v/>
      </c>
      <c r="R98" s="70"/>
    </row>
    <row r="99" spans="2:18" ht="90" x14ac:dyDescent="0.25">
      <c r="B99" s="58"/>
      <c r="C99" s="58"/>
      <c r="D99" s="73">
        <f>IF(Checklist48[[#This Row],[SGUID]]="",IF(Checklist48[[#This Row],[SSGUID]]="",0,1),1)</f>
        <v>0</v>
      </c>
      <c r="E99" s="58" t="s">
        <v>1292</v>
      </c>
      <c r="F99" s="59" t="str">
        <f>_xlfn.IFNA(Checklist48[[#This Row],[RelatedPQ]],"NA")</f>
        <v>NA</v>
      </c>
      <c r="G99" s="60" t="e">
        <f>IF(Checklist48[[#This Row],[PIGUID]]="","",INDEX(S2PQ_relational[],MATCH(Checklist48[[#This Row],[PIGUID&amp;NO]],S2PQ_relational[PIGUID &amp; "NO"],0),2))</f>
        <v>#N/A</v>
      </c>
      <c r="H99" s="59" t="str">
        <f>Checklist48[[#This Row],[PIGUID]]&amp;"NO"</f>
        <v>5EsAOueheImalBhyrTK5dUNO</v>
      </c>
      <c r="I99" s="59" t="b">
        <f>IF(Checklist48[[#This Row],[PIGUID]]="","",INDEX(PIs[NA Exempt],MATCH(Checklist48[[#This Row],[PIGUID]],PIs[GUID],0),1))</f>
        <v>0</v>
      </c>
      <c r="J99" s="61" t="str">
        <f>IF(Checklist48[[#This Row],[SGUID]]="",IF(Checklist48[[#This Row],[SSGUID]]="",IF(Checklist48[[#This Row],[PIGUID]]="","",INDEX(PIs[[Column1]:[SS]],MATCH(Checklist48[[#This Row],[PIGUID]],PIs[GUID],0),2)),INDEX(PIs[[Column1]:[SS]],MATCH(Checklist48[[#This Row],[SSGUID]],PIs[SSGUID],0),18)),INDEX(PIs[[Column1]:[SS]],MATCH(Checklist48[[#This Row],[SGUID]],PIs[SGUID],0),14))</f>
        <v>FV-Smart 20.04.03</v>
      </c>
      <c r="K99" s="60" t="str">
        <f>IF(Checklist48[[#This Row],[SGUID]]="",IF(Checklist48[[#This Row],[SSGUID]]="",IF(Checklist48[[#This Row],[PIGUID]]="","",INDEX(PIs[[Column1]:[SS]],MATCH(Checklist48[[#This Row],[PIGUID]],PIs[GUID],0),4)),INDEX(PIs[[Column1]:[Ssbody]],MATCH(Checklist48[[#This Row],[SSGUID]],PIs[SSGUID],0),19)),INDEX(PIs[[Column1]:[SS]],MATCH(Checklist48[[#This Row],[SGUID]],PIs[SGUID],0),15))</f>
        <v>De huisvesting op locatie voldoet aan de toepasselijke lokale regelgeving, is bewoonbaar en voorzien van basisvoorzieningen en faciliteiten.</v>
      </c>
      <c r="L99" s="62" t="str">
        <f>IF(Checklist48[[#This Row],[SGUID]]="",IF(Checklist48[[#This Row],[SSGUID]]="",INDEX(PIs[[Column1]:[SS]],MATCH(Checklist48[[#This Row],[PIGUID]],PIs[GUID],0),6),""),"")</f>
        <v>De huisvesting op locatie voor de medewerkers moet bewoonbaar zijn en voorzien zijn van een degelijk dak, ramen en deuren, hygiëneruimten en ruimten voor het bereiden van voedsel, en basisvoorzieningen zoals drinkwater, toiletten en afvoer.
In geval van het ontbreken van rioolafvoer, kan het gebruik van septische putten worden geaccepteerd indien deze voldoen aan de geldende regelgeving.</v>
      </c>
      <c r="M99" s="60" t="str">
        <f>IF(Checklist48[[#This Row],[SSGUID]]="",IF(Checklist48[[#This Row],[PIGUID]]="","",INDEX(PIs[[Column1]:[SS]],MATCH(Checklist48[[#This Row],[PIGUID]],PIs[GUID],0),8)),"")</f>
        <v>Major Must</v>
      </c>
      <c r="N99" s="68"/>
      <c r="O99" s="68"/>
      <c r="P99" s="60" t="str">
        <f>IF(Checklist48[[#This Row],[ifna]]="NA","",IF(Checklist48[[#This Row],[RelatedPQ]]=0,"",IF(Checklist48[[#This Row],[RelatedPQ]]="","",IF((INDEX(S2PQ_relational[],MATCH(Checklist48[[#This Row],[PIGUID&amp;NO]],S2PQ_relational[PIGUID &amp; "NO"],0),1))=Checklist48[[#This Row],[PIGUID]],"niet van toepassing",""))))</f>
        <v/>
      </c>
      <c r="Q99" s="60" t="str">
        <f>IF(Checklist48[[#This Row],[N.v.t.]]="niet van toepassing",INDEX(S2PQ[[Stap 2 vragen]:[Justification]],MATCH(Checklist48[[#This Row],[RelatedPQ]],S2PQ[S2PQGUID],0),3),"")</f>
        <v/>
      </c>
      <c r="R99" s="70"/>
    </row>
    <row r="100" spans="2:18" ht="33.75" x14ac:dyDescent="0.25">
      <c r="B100" s="58"/>
      <c r="C100" s="58"/>
      <c r="D100" s="73">
        <f>IF(Checklist48[[#This Row],[SGUID]]="",IF(Checklist48[[#This Row],[SSGUID]]="",0,1),1)</f>
        <v>0</v>
      </c>
      <c r="E100" s="58" t="s">
        <v>1294</v>
      </c>
      <c r="F100" s="59" t="str">
        <f>_xlfn.IFNA(Checklist48[[#This Row],[RelatedPQ]],"NA")</f>
        <v>NA</v>
      </c>
      <c r="G100" s="60" t="e">
        <f>IF(Checklist48[[#This Row],[PIGUID]]="","",INDEX(S2PQ_relational[],MATCH(Checklist48[[#This Row],[PIGUID&amp;NO]],S2PQ_relational[PIGUID &amp; "NO"],0),2))</f>
        <v>#N/A</v>
      </c>
      <c r="H100" s="59" t="str">
        <f>Checklist48[[#This Row],[PIGUID]]&amp;"NO"</f>
        <v>6DxiCywKovWAILAe2lL9S4NO</v>
      </c>
      <c r="I100" s="59" t="b">
        <f>IF(Checklist48[[#This Row],[PIGUID]]="","",INDEX(PIs[NA Exempt],MATCH(Checklist48[[#This Row],[PIGUID]],PIs[GUID],0),1))</f>
        <v>0</v>
      </c>
      <c r="J100" s="61" t="str">
        <f>IF(Checklist48[[#This Row],[SGUID]]="",IF(Checklist48[[#This Row],[SSGUID]]="",IF(Checklist48[[#This Row],[PIGUID]]="","",INDEX(PIs[[Column1]:[SS]],MATCH(Checklist48[[#This Row],[PIGUID]],PIs[GUID],0),2)),INDEX(PIs[[Column1]:[SS]],MATCH(Checklist48[[#This Row],[SSGUID]],PIs[SSGUID],0),18)),INDEX(PIs[[Column1]:[SS]],MATCH(Checklist48[[#This Row],[SGUID]],PIs[SGUID],0),14))</f>
        <v>FV-Smart 20.04.04</v>
      </c>
      <c r="K100" s="60" t="str">
        <f>IF(Checklist48[[#This Row],[SGUID]]="",IF(Checklist48[[#This Row],[SSGUID]]="",IF(Checklist48[[#This Row],[PIGUID]]="","",INDEX(PIs[[Column1]:[SS]],MATCH(Checklist48[[#This Row],[PIGUID]],PIs[GUID],0),4)),INDEX(PIs[[Column1]:[Ssbody]],MATCH(Checklist48[[#This Row],[SSGUID]],PIs[SSGUID],0),19)),INDEX(PIs[[Column1]:[SS]],MATCH(Checklist48[[#This Row],[SGUID]],PIs[SGUID],0),15))</f>
        <v>Het vervoer dat aan medewerkers wordt aangeboden, is veilig.</v>
      </c>
      <c r="L100" s="62" t="str">
        <f>IF(Checklist48[[#This Row],[SGUID]]="",IF(Checklist48[[#This Row],[SSGUID]]="",INDEX(PIs[[Column1]:[SS]],MATCH(Checklist48[[#This Row],[PIGUID]],PIs[GUID],0),6),""),"")</f>
        <v>Het vervoer moet veilig zijn voor medewerkers en voldoen aan de geldende veiligheidseisen en -voorschriften.</v>
      </c>
      <c r="M100" s="60" t="str">
        <f>IF(Checklist48[[#This Row],[SSGUID]]="",IF(Checklist48[[#This Row],[PIGUID]]="","",INDEX(PIs[[Column1]:[SS]],MATCH(Checklist48[[#This Row],[PIGUID]],PIs[GUID],0),8)),"")</f>
        <v>Minor Must</v>
      </c>
      <c r="N100" s="68"/>
      <c r="O100" s="68"/>
      <c r="P100" s="60" t="str">
        <f>IF(Checklist48[[#This Row],[ifna]]="NA","",IF(Checklist48[[#This Row],[RelatedPQ]]=0,"",IF(Checklist48[[#This Row],[RelatedPQ]]="","",IF((INDEX(S2PQ_relational[],MATCH(Checklist48[[#This Row],[PIGUID&amp;NO]],S2PQ_relational[PIGUID &amp; "NO"],0),1))=Checklist48[[#This Row],[PIGUID]],"niet van toepassing",""))))</f>
        <v/>
      </c>
      <c r="Q100" s="60" t="str">
        <f>IF(Checklist48[[#This Row],[N.v.t.]]="niet van toepassing",INDEX(S2PQ[[Stap 2 vragen]:[Justification]],MATCH(Checklist48[[#This Row],[RelatedPQ]],S2PQ[S2PQGUID],0),3),"")</f>
        <v/>
      </c>
      <c r="R100" s="70"/>
    </row>
    <row r="101" spans="2:18" ht="33.75" x14ac:dyDescent="0.25">
      <c r="B101" s="58" t="s">
        <v>801</v>
      </c>
      <c r="C101" s="58"/>
      <c r="D101" s="73">
        <f>IF(Checklist48[[#This Row],[SGUID]]="",IF(Checklist48[[#This Row],[SSGUID]]="",0,1),1)</f>
        <v>1</v>
      </c>
      <c r="E101" s="58"/>
      <c r="F101" s="59" t="str">
        <f>_xlfn.IFNA(Checklist48[[#This Row],[RelatedPQ]],"NA")</f>
        <v/>
      </c>
      <c r="G101" s="60" t="str">
        <f>IF(Checklist48[[#This Row],[PIGUID]]="","",INDEX(S2PQ_relational[],MATCH(Checklist48[[#This Row],[PIGUID&amp;NO]],S2PQ_relational[PIGUID &amp; "NO"],0),2))</f>
        <v/>
      </c>
      <c r="H101" s="59" t="str">
        <f>Checklist48[[#This Row],[PIGUID]]&amp;"NO"</f>
        <v>NO</v>
      </c>
      <c r="I101" s="59" t="str">
        <f>IF(Checklist48[[#This Row],[PIGUID]]="","",INDEX(PIs[NA Exempt],MATCH(Checklist48[[#This Row],[PIGUID]],PIs[GUID],0),1))</f>
        <v/>
      </c>
      <c r="J101" s="61" t="str">
        <f>IF(Checklist48[[#This Row],[SGUID]]="",IF(Checklist48[[#This Row],[SSGUID]]="",IF(Checklist48[[#This Row],[PIGUID]]="","",INDEX(PIs[[Column1]:[SS]],MATCH(Checklist48[[#This Row],[PIGUID]],PIs[GUID],0),2)),INDEX(PIs[[Column1]:[SS]],MATCH(Checklist48[[#This Row],[SSGUID]],PIs[SSGUID],0),18)),INDEX(PIs[[Column1]:[SS]],MATCH(Checklist48[[#This Row],[SGUID]],PIs[SGUID],0),14))</f>
        <v>FV 21 LOCATIEBEHEER</v>
      </c>
      <c r="K10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1" s="62" t="str">
        <f>IF(Checklist48[[#This Row],[SGUID]]="",IF(Checklist48[[#This Row],[SSGUID]]="",INDEX(PIs[[Column1]:[SS]],MATCH(Checklist48[[#This Row],[PIGUID]],PIs[GUID],0),6),""),"")</f>
        <v/>
      </c>
      <c r="M101" s="60" t="str">
        <f>IF(Checklist48[[#This Row],[SSGUID]]="",IF(Checklist48[[#This Row],[PIGUID]]="","",INDEX(PIs[[Column1]:[SS]],MATCH(Checklist48[[#This Row],[PIGUID]],PIs[GUID],0),8)),"")</f>
        <v/>
      </c>
      <c r="N101" s="68"/>
      <c r="O101" s="68"/>
      <c r="P101" s="60" t="str">
        <f>IF(Checklist48[[#This Row],[ifna]]="NA","",IF(Checklist48[[#This Row],[RelatedPQ]]=0,"",IF(Checklist48[[#This Row],[RelatedPQ]]="","",IF((INDEX(S2PQ_relational[],MATCH(Checklist48[[#This Row],[PIGUID&amp;NO]],S2PQ_relational[PIGUID &amp; "NO"],0),1))=Checklist48[[#This Row],[PIGUID]],"niet van toepassing",""))))</f>
        <v/>
      </c>
      <c r="Q101" s="60" t="str">
        <f>IF(Checklist48[[#This Row],[N.v.t.]]="niet van toepassing",INDEX(S2PQ[[Stap 2 vragen]:[Justification]],MATCH(Checklist48[[#This Row],[RelatedPQ]],S2PQ[S2PQGUID],0),3),"")</f>
        <v/>
      </c>
      <c r="R101" s="70"/>
    </row>
    <row r="102" spans="2:18" ht="33.75" hidden="1" x14ac:dyDescent="0.25">
      <c r="B102" s="58"/>
      <c r="C102" s="58" t="s">
        <v>119</v>
      </c>
      <c r="D102" s="73">
        <f>IF(Checklist48[[#This Row],[SGUID]]="",IF(Checklist48[[#This Row],[SSGUID]]="",0,1),1)</f>
        <v>1</v>
      </c>
      <c r="E102" s="58"/>
      <c r="F102" s="59" t="str">
        <f>_xlfn.IFNA(Checklist48[[#This Row],[RelatedPQ]],"NA")</f>
        <v/>
      </c>
      <c r="G102" s="60" t="str">
        <f>IF(Checklist48[[#This Row],[PIGUID]]="","",INDEX(S2PQ_relational[],MATCH(Checklist48[[#This Row],[PIGUID&amp;NO]],S2PQ_relational[PIGUID &amp; "NO"],0),2))</f>
        <v/>
      </c>
      <c r="H102" s="59" t="str">
        <f>Checklist48[[#This Row],[PIGUID]]&amp;"NO"</f>
        <v>NO</v>
      </c>
      <c r="I102" s="59" t="str">
        <f>IF(Checklist48[[#This Row],[PIGUID]]="","",INDEX(PIs[NA Exempt],MATCH(Checklist48[[#This Row],[PIGUID]],PIs[GUID],0),1))</f>
        <v/>
      </c>
      <c r="J102" s="61" t="str">
        <f>IF(Checklist48[[#This Row],[SGUID]]="",IF(Checklist48[[#This Row],[SSGUID]]="",IF(Checklist48[[#This Row],[PIGUID]]="","",INDEX(PIs[[Column1]:[SS]],MATCH(Checklist48[[#This Row],[PIGUID]],PIs[GUID],0),2)),INDEX(PIs[[Column1]:[SS]],MATCH(Checklist48[[#This Row],[SSGUID]],PIs[SSGUID],0),18)),INDEX(PIs[[Column1]:[SS]],MATCH(Checklist48[[#This Row],[SGUID]],PIs[SGUID],0),14))</f>
        <v>-</v>
      </c>
      <c r="K10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2" s="62" t="str">
        <f>IF(Checklist48[[#This Row],[SGUID]]="",IF(Checklist48[[#This Row],[SSGUID]]="",INDEX(PIs[[Column1]:[SS]],MATCH(Checklist48[[#This Row],[PIGUID]],PIs[GUID],0),6),""),"")</f>
        <v/>
      </c>
      <c r="M102" s="60" t="str">
        <f>IF(Checklist48[[#This Row],[SSGUID]]="",IF(Checklist48[[#This Row],[PIGUID]]="","",INDEX(PIs[[Column1]:[SS]],MATCH(Checklist48[[#This Row],[PIGUID]],PIs[GUID],0),8)),"")</f>
        <v/>
      </c>
      <c r="N102" s="68"/>
      <c r="O102" s="68"/>
      <c r="P102" s="60" t="str">
        <f>IF(Checklist48[[#This Row],[ifna]]="NA","",IF(Checklist48[[#This Row],[RelatedPQ]]=0,"",IF(Checklist48[[#This Row],[RelatedPQ]]="","",IF((INDEX(S2PQ_relational[],MATCH(Checklist48[[#This Row],[PIGUID&amp;NO]],S2PQ_relational[PIGUID &amp; "NO"],0),1))=Checklist48[[#This Row],[PIGUID]],"niet van toepassing",""))))</f>
        <v/>
      </c>
      <c r="Q102" s="60" t="str">
        <f>IF(Checklist48[[#This Row],[N.v.t.]]="niet van toepassing",INDEX(S2PQ[[Stap 2 vragen]:[Justification]],MATCH(Checklist48[[#This Row],[RelatedPQ]],S2PQ[S2PQGUID],0),3),"")</f>
        <v/>
      </c>
      <c r="R102" s="70"/>
    </row>
    <row r="103" spans="2:18" ht="202.5" x14ac:dyDescent="0.25">
      <c r="B103" s="58"/>
      <c r="C103" s="58"/>
      <c r="D103" s="73">
        <f>IF(Checklist48[[#This Row],[SGUID]]="",IF(Checklist48[[#This Row],[SSGUID]]="",0,1),1)</f>
        <v>0</v>
      </c>
      <c r="E103" s="58" t="s">
        <v>1281</v>
      </c>
      <c r="F103" s="59" t="str">
        <f>_xlfn.IFNA(Checklist48[[#This Row],[RelatedPQ]],"NA")</f>
        <v>NA</v>
      </c>
      <c r="G103" s="60" t="e">
        <f>IF(Checklist48[[#This Row],[PIGUID]]="","",INDEX(S2PQ_relational[],MATCH(Checklist48[[#This Row],[PIGUID&amp;NO]],S2PQ_relational[PIGUID &amp; "NO"],0),2))</f>
        <v>#N/A</v>
      </c>
      <c r="H103" s="59" t="str">
        <f>Checklist48[[#This Row],[PIGUID]]&amp;"NO"</f>
        <v>7xigWs3SBNjv13P5YPYWW9NO</v>
      </c>
      <c r="I103" s="59" t="b">
        <f>IF(Checklist48[[#This Row],[PIGUID]]="","",INDEX(PIs[NA Exempt],MATCH(Checklist48[[#This Row],[PIGUID]],PIs[GUID],0),1))</f>
        <v>0</v>
      </c>
      <c r="J103" s="61" t="str">
        <f>IF(Checklist48[[#This Row],[SGUID]]="",IF(Checklist48[[#This Row],[SSGUID]]="",IF(Checklist48[[#This Row],[PIGUID]]="","",INDEX(PIs[[Column1]:[SS]],MATCH(Checklist48[[#This Row],[PIGUID]],PIs[GUID],0),2)),INDEX(PIs[[Column1]:[SS]],MATCH(Checklist48[[#This Row],[SSGUID]],PIs[SSGUID],0),18)),INDEX(PIs[[Column1]:[SS]],MATCH(Checklist48[[#This Row],[SGUID]],PIs[SGUID],0),14))</f>
        <v>FV-Smart 21.01</v>
      </c>
      <c r="K103" s="60" t="str">
        <f>IF(Checklist48[[#This Row],[SGUID]]="",IF(Checklist48[[#This Row],[SSGUID]]="",IF(Checklist48[[#This Row],[PIGUID]]="","",INDEX(PIs[[Column1]:[SS]],MATCH(Checklist48[[#This Row],[PIGUID]],PIs[GUID],0),4)),INDEX(PIs[[Column1]:[Ssbody]],MATCH(Checklist48[[#This Row],[SSGUID]],PIs[SSGUID],0),19)),INDEX(PIs[[Column1]:[SS]],MATCH(Checklist48[[#This Row],[SGUID]],PIs[SGUID],0),15))</f>
        <v>Een gedocumenteerde risicobeoordeling wordt voor alle geregistreerde locaties ingevuld.</v>
      </c>
      <c r="L103" s="62" t="str">
        <f>IF(Checklist48[[#This Row],[SGUID]]="",IF(Checklist48[[#This Row],[SSGUID]]="",INDEX(PIs[[Column1]:[SS]],MATCH(Checklist48[[#This Row],[PIGUID]],PIs[GUID],0),6),""),"")</f>
        <v>De risicobeoordeling moet:
\- beschikbaar zijn voor alle productielocaties, met inbegrip van gebouwen;
\- minstens jaarlijks worden gecontroleerd of als zich wijzigingen voordien (er ontstaan nieuwe risico’s of nieuwe locaties of gewassen worden in productie genomen).
De risicobeoordeling moet het volgende in aanmerking nemen:
\- biologische, fysieke en chemische gevaren (inclusief allergenen);
\- risico van microbiële kruisbesmetting afkomstig van naburige of aangrenzende locaties;
\- locatiegeschiedenis (minimaal van 1 jaar, bij voorkeur van vijf jaar);
\- impact van voorgestelde activiteiten op aangrenzende gewassen.</v>
      </c>
      <c r="M103" s="60" t="str">
        <f>IF(Checklist48[[#This Row],[SSGUID]]="",IF(Checklist48[[#This Row],[PIGUID]]="","",INDEX(PIs[[Column1]:[SS]],MATCH(Checklist48[[#This Row],[PIGUID]],PIs[GUID],0),8)),"")</f>
        <v>Major Must</v>
      </c>
      <c r="N103" s="68"/>
      <c r="O103" s="68"/>
      <c r="P103" s="60" t="str">
        <f>IF(Checklist48[[#This Row],[ifna]]="NA","",IF(Checklist48[[#This Row],[RelatedPQ]]=0,"",IF(Checklist48[[#This Row],[RelatedPQ]]="","",IF((INDEX(S2PQ_relational[],MATCH(Checklist48[[#This Row],[PIGUID&amp;NO]],S2PQ_relational[PIGUID &amp; "NO"],0),1))=Checklist48[[#This Row],[PIGUID]],"niet van toepassing",""))))</f>
        <v/>
      </c>
      <c r="Q103" s="60" t="str">
        <f>IF(Checklist48[[#This Row],[N.v.t.]]="niet van toepassing",INDEX(S2PQ[[Stap 2 vragen]:[Justification]],MATCH(Checklist48[[#This Row],[RelatedPQ]],S2PQ[S2PQGUID],0),3),"")</f>
        <v/>
      </c>
      <c r="R103" s="70"/>
    </row>
    <row r="104" spans="2:18" ht="202.5" x14ac:dyDescent="0.25">
      <c r="B104" s="58"/>
      <c r="C104" s="58"/>
      <c r="D104" s="73">
        <f>IF(Checklist48[[#This Row],[SGUID]]="",IF(Checklist48[[#This Row],[SSGUID]]="",0,1),1)</f>
        <v>0</v>
      </c>
      <c r="E104" s="58" t="s">
        <v>1276</v>
      </c>
      <c r="F104" s="59" t="str">
        <f>_xlfn.IFNA(Checklist48[[#This Row],[RelatedPQ]],"NA")</f>
        <v>NA</v>
      </c>
      <c r="G104" s="60" t="e">
        <f>IF(Checklist48[[#This Row],[PIGUID]]="","",INDEX(S2PQ_relational[],MATCH(Checklist48[[#This Row],[PIGUID&amp;NO]],S2PQ_relational[PIGUID &amp; "NO"],0),2))</f>
        <v>#N/A</v>
      </c>
      <c r="H104" s="59" t="str">
        <f>Checklist48[[#This Row],[PIGUID]]&amp;"NO"</f>
        <v>77DXzy07W9Nb58ARi1A1PsNO</v>
      </c>
      <c r="I104" s="59" t="b">
        <f>IF(Checklist48[[#This Row],[PIGUID]]="","",INDEX(PIs[NA Exempt],MATCH(Checklist48[[#This Row],[PIGUID]],PIs[GUID],0),1))</f>
        <v>0</v>
      </c>
      <c r="J104" s="61" t="str">
        <f>IF(Checklist48[[#This Row],[SGUID]]="",IF(Checklist48[[#This Row],[SSGUID]]="",IF(Checklist48[[#This Row],[PIGUID]]="","",INDEX(PIs[[Column1]:[SS]],MATCH(Checklist48[[#This Row],[PIGUID]],PIs[GUID],0),2)),INDEX(PIs[[Column1]:[SS]],MATCH(Checklist48[[#This Row],[SSGUID]],PIs[SSGUID],0),18)),INDEX(PIs[[Column1]:[SS]],MATCH(Checklist48[[#This Row],[SGUID]],PIs[SGUID],0),14))</f>
        <v>FV-Smart 21.02</v>
      </c>
      <c r="K104" s="60" t="str">
        <f>IF(Checklist48[[#This Row],[SGUID]]="",IF(Checklist48[[#This Row],[SSGUID]]="",IF(Checklist48[[#This Row],[PIGUID]]="","",INDEX(PIs[[Column1]:[SS]],MATCH(Checklist48[[#This Row],[PIGUID]],PIs[GUID],0),4)),INDEX(PIs[[Column1]:[Ssbody]],MATCH(Checklist48[[#This Row],[SSGUID]],PIs[SSGUID],0),19)),INDEX(PIs[[Column1]:[SS]],MATCH(Checklist48[[#This Row],[SGUID]],PIs[SGUID],0),15))</f>
        <v>Een beheerplan dat strategieën vaststelt voor het minimaliseren van de risico’s die zijn geïdentificeerd in de risicobeoordeling voor geschiktheid van activiteiten is ontwikkeld en geïmplementeerd en wordt regelmatig gecontroleerd.</v>
      </c>
      <c r="L104" s="62" t="str">
        <f>IF(Checklist48[[#This Row],[SGUID]]="",IF(Checklist48[[#This Row],[SSGUID]]="",INDEX(PIs[[Column1]:[SS]],MATCH(Checklist48[[#This Row],[PIGUID]],PIs[GUID],0),6),""),"")</f>
        <v>Een beheerplan moet:
\- samen met de risicobeoordeling worden gecontroleerd (jaarlijks of als zich wijzigingen voordoen) en zich op alle risico’s richten die in de risicobeoordeling zijn geïdentificeerd;
\- de controlemaatregelen beschrijven die zijn geïmplementeerd voor de geïdentificeerde risico’s;
\- geschikt zijn voor bedrijfsactiviteiten;
\- ondersteunend zijn voor het ontwerp van de faciliteit, schoonmaakactiviteiten, ongediertebestrijding en andere activiteiten om de risico’s voor voedselveiligheid te minimaliseren;
\- ervoor zorgen dat de lay-out en stroom van werkzaamheden geschikt zijn voor het beoogde doel, toepasselijke gebouwen in aanmerking nemen en zijn ontworpen om de risico’s van voedselveiligheid te minimaliseren;
\- effectief en zichtbaar geïmplementeerd zijn.</v>
      </c>
      <c r="M104" s="60" t="str">
        <f>IF(Checklist48[[#This Row],[SSGUID]]="",IF(Checklist48[[#This Row],[PIGUID]]="","",INDEX(PIs[[Column1]:[SS]],MATCH(Checklist48[[#This Row],[PIGUID]],PIs[GUID],0),8)),"")</f>
        <v>Major Must</v>
      </c>
      <c r="N104" s="68"/>
      <c r="O104" s="68"/>
      <c r="P104" s="60" t="str">
        <f>IF(Checklist48[[#This Row],[ifna]]="NA","",IF(Checklist48[[#This Row],[RelatedPQ]]=0,"",IF(Checklist48[[#This Row],[RelatedPQ]]="","",IF((INDEX(S2PQ_relational[],MATCH(Checklist48[[#This Row],[PIGUID&amp;NO]],S2PQ_relational[PIGUID &amp; "NO"],0),1))=Checklist48[[#This Row],[PIGUID]],"niet van toepassing",""))))</f>
        <v/>
      </c>
      <c r="Q104" s="60" t="str">
        <f>IF(Checklist48[[#This Row],[N.v.t.]]="niet van toepassing",INDEX(S2PQ[[Stap 2 vragen]:[Justification]],MATCH(Checklist48[[#This Row],[RelatedPQ]],S2PQ[S2PQGUID],0),3),"")</f>
        <v/>
      </c>
      <c r="R104" s="70"/>
    </row>
    <row r="105" spans="2:18" ht="146.25" x14ac:dyDescent="0.25">
      <c r="B105" s="58"/>
      <c r="C105" s="58"/>
      <c r="D105" s="73">
        <f>IF(Checklist48[[#This Row],[SGUID]]="",IF(Checklist48[[#This Row],[SSGUID]]="",0,1),1)</f>
        <v>0</v>
      </c>
      <c r="E105" s="58" t="s">
        <v>1279</v>
      </c>
      <c r="F105" s="59" t="str">
        <f>_xlfn.IFNA(Checklist48[[#This Row],[RelatedPQ]],"NA")</f>
        <v>NA</v>
      </c>
      <c r="G105" s="60" t="e">
        <f>IF(Checklist48[[#This Row],[PIGUID]]="","",INDEX(S2PQ_relational[],MATCH(Checklist48[[#This Row],[PIGUID&amp;NO]],S2PQ_relational[PIGUID &amp; "NO"],0),2))</f>
        <v>#N/A</v>
      </c>
      <c r="H105" s="59" t="str">
        <f>Checklist48[[#This Row],[PIGUID]]&amp;"NO"</f>
        <v>7hBhAHdRmzzf4f9obH5anINO</v>
      </c>
      <c r="I105" s="59" t="b">
        <f>IF(Checklist48[[#This Row],[PIGUID]]="","",INDEX(PIs[NA Exempt],MATCH(Checklist48[[#This Row],[PIGUID]],PIs[GUID],0),1))</f>
        <v>0</v>
      </c>
      <c r="J105" s="61" t="str">
        <f>IF(Checklist48[[#This Row],[SGUID]]="",IF(Checklist48[[#This Row],[SSGUID]]="",IF(Checklist48[[#This Row],[PIGUID]]="","",INDEX(PIs[[Column1]:[SS]],MATCH(Checklist48[[#This Row],[PIGUID]],PIs[GUID],0),2)),INDEX(PIs[[Column1]:[SS]],MATCH(Checklist48[[#This Row],[SSGUID]],PIs[SSGUID],0),18)),INDEX(PIs[[Column1]:[SS]],MATCH(Checklist48[[#This Row],[SGUID]],PIs[SGUID],0),14))</f>
        <v>FV-Smart 21.03</v>
      </c>
      <c r="K105"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heeft een systeem voor het identificeren van locaties en faciliteiten die voor productie worden gebruikt.</v>
      </c>
      <c r="L105" s="62" t="str">
        <f>IF(Checklist48[[#This Row],[SGUID]]="",IF(Checklist48[[#This Row],[SSGUID]]="",INDEX(PIs[[Column1]:[SS]],MATCH(Checklist48[[#This Row],[PIGUID]],PIs[GUID],0),6),""),"")</f>
        <v>De producent moet een systeem hebben om het volgende te identificeren:
\- alle percelen, boomgaarden, wijngaarden, kassen en andere productiegebieden;
\- alle waterbronnen, opslag- en verwerkingsfaciliteiten, opslag van landbouwchemicaliën, erven, gebouwen en alle andere objecten die een risico kunnen vormen voor de gezondheid en veiligheid van medewerkers, de voedselveiligheid en het milieu.
Identificatie kan zijn aangegeven op een kaart of aan de hand van borden op elke locatie.</v>
      </c>
      <c r="M105" s="60" t="str">
        <f>IF(Checklist48[[#This Row],[SSGUID]]="",IF(Checklist48[[#This Row],[PIGUID]]="","",INDEX(PIs[[Column1]:[SS]],MATCH(Checklist48[[#This Row],[PIGUID]],PIs[GUID],0),8)),"")</f>
        <v>Major Must</v>
      </c>
      <c r="N105" s="68"/>
      <c r="O105" s="68"/>
      <c r="P105" s="60" t="str">
        <f>IF(Checklist48[[#This Row],[ifna]]="NA","",IF(Checklist48[[#This Row],[RelatedPQ]]=0,"",IF(Checklist48[[#This Row],[RelatedPQ]]="","",IF((INDEX(S2PQ_relational[],MATCH(Checklist48[[#This Row],[PIGUID&amp;NO]],S2PQ_relational[PIGUID &amp; "NO"],0),1))=Checklist48[[#This Row],[PIGUID]],"niet van toepassing",""))))</f>
        <v/>
      </c>
      <c r="Q105" s="60" t="str">
        <f>IF(Checklist48[[#This Row],[N.v.t.]]="niet van toepassing",INDEX(S2PQ[[Stap 2 vragen]:[Justification]],MATCH(Checklist48[[#This Row],[RelatedPQ]],S2PQ[S2PQGUID],0),3),"")</f>
        <v/>
      </c>
      <c r="R105" s="70"/>
    </row>
    <row r="106" spans="2:18" ht="101.25" x14ac:dyDescent="0.25">
      <c r="B106" s="58"/>
      <c r="C106" s="58"/>
      <c r="D106" s="73">
        <f>IF(Checklist48[[#This Row],[SGUID]]="",IF(Checklist48[[#This Row],[SSGUID]]="",0,1),1)</f>
        <v>0</v>
      </c>
      <c r="E106" s="58" t="s">
        <v>1278</v>
      </c>
      <c r="F106" s="59" t="str">
        <f>_xlfn.IFNA(Checklist48[[#This Row],[RelatedPQ]],"NA")</f>
        <v>NA</v>
      </c>
      <c r="G106" s="60" t="e">
        <f>IF(Checklist48[[#This Row],[PIGUID]]="","",INDEX(S2PQ_relational[],MATCH(Checklist48[[#This Row],[PIGUID&amp;NO]],S2PQ_relational[PIGUID &amp; "NO"],0),2))</f>
        <v>#N/A</v>
      </c>
      <c r="H106" s="59" t="str">
        <f>Checklist48[[#This Row],[PIGUID]]&amp;"NO"</f>
        <v>1orTlnGBXHGk90YKvuprOhNO</v>
      </c>
      <c r="I106" s="59" t="b">
        <f>IF(Checklist48[[#This Row],[PIGUID]]="","",INDEX(PIs[NA Exempt],MATCH(Checklist48[[#This Row],[PIGUID]],PIs[GUID],0),1))</f>
        <v>0</v>
      </c>
      <c r="J106" s="61" t="str">
        <f>IF(Checklist48[[#This Row],[SGUID]]="",IF(Checklist48[[#This Row],[SSGUID]]="",IF(Checklist48[[#This Row],[PIGUID]]="","",INDEX(PIs[[Column1]:[SS]],MATCH(Checklist48[[#This Row],[PIGUID]],PIs[GUID],0),2)),INDEX(PIs[[Column1]:[SS]],MATCH(Checklist48[[#This Row],[SSGUID]],PIs[SSGUID],0),18)),INDEX(PIs[[Column1]:[SS]],MATCH(Checklist48[[#This Row],[SGUID]],PIs[SGUID],0),14))</f>
        <v>FV-Smart 21.04</v>
      </c>
      <c r="K106" s="60" t="str">
        <f>IF(Checklist48[[#This Row],[SGUID]]="",IF(Checklist48[[#This Row],[SSGUID]]="",IF(Checklist48[[#This Row],[PIGUID]]="","",INDEX(PIs[[Column1]:[SS]],MATCH(Checklist48[[#This Row],[PIGUID]],PIs[GUID],0),4)),INDEX(PIs[[Column1]:[Ssbody]],MATCH(Checklist48[[#This Row],[SSGUID]],PIs[SSGUID],0),19)),INDEX(PIs[[Column1]:[SS]],MATCH(Checklist48[[#This Row],[SGUID]],PIs[SGUID],0),15))</f>
        <v>De locatie wordt opgeruimd en netjes gehouden.</v>
      </c>
      <c r="L106" s="62" t="str">
        <f>IF(Checklist48[[#This Row],[SGUID]]="",IF(Checklist48[[#This Row],[SSGUID]]="",INDEX(PIs[[Column1]:[SS]],MATCH(Checklist48[[#This Row],[PIGUID]],PIs[GUID],0),6),""),"")</f>
        <v>De locatie moet worden onderhouden om verontreiniging van producten te voorkomen. Er mag zich geen afval of vuilnis in de directe nabijheid van de productielocatie(s) of bewaarplaatsen bevinden. Incidenteel voorkomende en onbeduidende rommel en afval op daarvoor aangewezen plaatsen is acceptabel, evenals afval van werk van de betreffende dag. Al het overige afval moet worden opgeruimd, inclusief gemorste brandstof.</v>
      </c>
      <c r="M106" s="60" t="str">
        <f>IF(Checklist48[[#This Row],[SSGUID]]="",IF(Checklist48[[#This Row],[PIGUID]]="","",INDEX(PIs[[Column1]:[SS]],MATCH(Checklist48[[#This Row],[PIGUID]],PIs[GUID],0),8)),"")</f>
        <v>Major Must</v>
      </c>
      <c r="N106" s="68"/>
      <c r="O106" s="68"/>
      <c r="P106" s="60" t="str">
        <f>IF(Checklist48[[#This Row],[ifna]]="NA","",IF(Checklist48[[#This Row],[RelatedPQ]]=0,"",IF(Checklist48[[#This Row],[RelatedPQ]]="","",IF((INDEX(S2PQ_relational[],MATCH(Checklist48[[#This Row],[PIGUID&amp;NO]],S2PQ_relational[PIGUID &amp; "NO"],0),1))=Checklist48[[#This Row],[PIGUID]],"niet van toepassing",""))))</f>
        <v/>
      </c>
      <c r="Q106" s="60" t="str">
        <f>IF(Checklist48[[#This Row],[N.v.t.]]="niet van toepassing",INDEX(S2PQ[[Stap 2 vragen]:[Justification]],MATCH(Checklist48[[#This Row],[RelatedPQ]],S2PQ[S2PQGUID],0),3),"")</f>
        <v/>
      </c>
      <c r="R106" s="70"/>
    </row>
    <row r="107" spans="2:18" ht="168.75" x14ac:dyDescent="0.25">
      <c r="B107" s="58"/>
      <c r="C107" s="58"/>
      <c r="D107" s="73">
        <f>IF(Checklist48[[#This Row],[SGUID]]="",IF(Checklist48[[#This Row],[SSGUID]]="",0,1),1)</f>
        <v>0</v>
      </c>
      <c r="E107" s="58" t="s">
        <v>1285</v>
      </c>
      <c r="F107" s="59" t="str">
        <f>_xlfn.IFNA(Checklist48[[#This Row],[RelatedPQ]],"NA")</f>
        <v>NA</v>
      </c>
      <c r="G107" s="60" t="e">
        <f>IF(Checklist48[[#This Row],[PIGUID]]="","",INDEX(S2PQ_relational[],MATCH(Checklist48[[#This Row],[PIGUID&amp;NO]],S2PQ_relational[PIGUID &amp; "NO"],0),2))</f>
        <v>#N/A</v>
      </c>
      <c r="H107" s="59" t="str">
        <f>Checklist48[[#This Row],[PIGUID]]&amp;"NO"</f>
        <v>7L4ig1AmBHCp7gghs8382cNO</v>
      </c>
      <c r="I107" s="59" t="b">
        <f>IF(Checklist48[[#This Row],[PIGUID]]="","",INDEX(PIs[NA Exempt],MATCH(Checklist48[[#This Row],[PIGUID]],PIs[GUID],0),1))</f>
        <v>0</v>
      </c>
      <c r="J107" s="61" t="str">
        <f>IF(Checklist48[[#This Row],[SGUID]]="",IF(Checklist48[[#This Row],[SSGUID]]="",IF(Checklist48[[#This Row],[PIGUID]]="","",INDEX(PIs[[Column1]:[SS]],MATCH(Checklist48[[#This Row],[PIGUID]],PIs[GUID],0),2)),INDEX(PIs[[Column1]:[SS]],MATCH(Checklist48[[#This Row],[SSGUID]],PIs[SSGUID],0),18)),INDEX(PIs[[Column1]:[SS]],MATCH(Checklist48[[#This Row],[SGUID]],PIs[SGUID],0),14))</f>
        <v>FV-Smart 21.05</v>
      </c>
      <c r="K107"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erkent het bedrijf als een agrarisch ecosysteem dat in wisselwerking staat met het omliggende landschap (terwijl de juridische scope van de product op het bedrijf ligt).</v>
      </c>
      <c r="L107" s="62" t="str">
        <f>IF(Checklist48[[#This Row],[SGUID]]="",IF(Checklist48[[#This Row],[SSGUID]]="",INDEX(PIs[[Column1]:[SS]],MATCH(Checklist48[[#This Row],[PIGUID]],PIs[GUID],0),6),""),"")</f>
        <v>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de bedrijven verbinden met het omliggende landschap;
\- de producent toont zich bewust te zijn van of neemt deel aan projecten, gezamenlijke actie of samenwerking met andere producenten of belanghebbenden in sector- of gewasspecifieke initiatieven, etc.</v>
      </c>
      <c r="M107" s="60" t="str">
        <f>IF(Checklist48[[#This Row],[SSGUID]]="",IF(Checklist48[[#This Row],[PIGUID]]="","",INDEX(PIs[[Column1]:[SS]],MATCH(Checklist48[[#This Row],[PIGUID]],PIs[GUID],0),8)),"")</f>
        <v>Aanbeveling</v>
      </c>
      <c r="N107" s="68"/>
      <c r="O107" s="68"/>
      <c r="P107" s="60" t="str">
        <f>IF(Checklist48[[#This Row],[ifna]]="NA","",IF(Checklist48[[#This Row],[RelatedPQ]]=0,"",IF(Checklist48[[#This Row],[RelatedPQ]]="","",IF((INDEX(S2PQ_relational[],MATCH(Checklist48[[#This Row],[PIGUID&amp;NO]],S2PQ_relational[PIGUID &amp; "NO"],0),1))=Checklist48[[#This Row],[PIGUID]],"niet van toepassing",""))))</f>
        <v/>
      </c>
      <c r="Q107" s="60" t="str">
        <f>IF(Checklist48[[#This Row],[N.v.t.]]="niet van toepassing",INDEX(S2PQ[[Stap 2 vragen]:[Justification]],MATCH(Checklist48[[#This Row],[RelatedPQ]],S2PQ[S2PQGUID],0),3),"")</f>
        <v/>
      </c>
      <c r="R107" s="70"/>
    </row>
    <row r="108" spans="2:18" ht="135" x14ac:dyDescent="0.25">
      <c r="B108" s="58"/>
      <c r="C108" s="58"/>
      <c r="D108" s="73">
        <f>IF(Checklist48[[#This Row],[SGUID]]="",IF(Checklist48[[#This Row],[SSGUID]]="",0,1),1)</f>
        <v>0</v>
      </c>
      <c r="E108" s="58" t="s">
        <v>1316</v>
      </c>
      <c r="F108" s="59" t="str">
        <f>_xlfn.IFNA(Checklist48[[#This Row],[RelatedPQ]],"NA")</f>
        <v>NA</v>
      </c>
      <c r="G108" s="60" t="e">
        <f>IF(Checklist48[[#This Row],[PIGUID]]="","",INDEX(S2PQ_relational[],MATCH(Checklist48[[#This Row],[PIGUID&amp;NO]],S2PQ_relational[PIGUID &amp; "NO"],0),2))</f>
        <v>#N/A</v>
      </c>
      <c r="H108" s="59" t="str">
        <f>Checklist48[[#This Row],[PIGUID]]&amp;"NO"</f>
        <v>32OiJEyxND30XigkQSU5nBNO</v>
      </c>
      <c r="I108" s="59" t="b">
        <f>IF(Checklist48[[#This Row],[PIGUID]]="","",INDEX(PIs[NA Exempt],MATCH(Checklist48[[#This Row],[PIGUID]],PIs[GUID],0),1))</f>
        <v>0</v>
      </c>
      <c r="J108" s="61" t="str">
        <f>IF(Checklist48[[#This Row],[SGUID]]="",IF(Checklist48[[#This Row],[SSGUID]]="",IF(Checklist48[[#This Row],[PIGUID]]="","",INDEX(PIs[[Column1]:[SS]],MATCH(Checklist48[[#This Row],[PIGUID]],PIs[GUID],0),2)),INDEX(PIs[[Column1]:[SS]],MATCH(Checklist48[[#This Row],[SSGUID]],PIs[SSGUID],0),18)),INDEX(PIs[[Column1]:[SS]],MATCH(Checklist48[[#This Row],[SGUID]],PIs[SGUID],0),14))</f>
        <v>FV-Smart 21.06</v>
      </c>
      <c r="K108" s="60" t="str">
        <f>IF(Checklist48[[#This Row],[SGUID]]="",IF(Checklist48[[#This Row],[SSGUID]]="",IF(Checklist48[[#This Row],[PIGUID]]="","",INDEX(PIs[[Column1]:[SS]],MATCH(Checklist48[[#This Row],[PIGUID]],PIs[GUID],0),4)),INDEX(PIs[[Column1]:[Ssbody]],MATCH(Checklist48[[#This Row],[SSGUID]],PIs[SSGUID],0),19)),INDEX(PIs[[Column1]:[SS]],MATCH(Checklist48[[#This Row],[SGUID]],PIs[SGUID],0),15))</f>
        <v>Als het bedrijf allergenen hanteert of opslaat, moet er een gedocumenteerd programma voor allergenenbeheer zijn.</v>
      </c>
      <c r="L108" s="62" t="str">
        <f>IF(Checklist48[[#This Row],[SGUID]]="",IF(Checklist48[[#This Row],[SSGUID]]="",INDEX(PIs[[Column1]:[SS]],MATCH(Checklist48[[#This Row],[PIGUID]],PIs[GUID],0),6),""),"")</f>
        <v>Het programma voor allergenenbeheer moet een lijst bevatten van de allergenen die worden gebruikt, opgeslagen of verwerkt door medewerkers op de locatie, afgestemd op geldende regelgeving. Indien van toepassing, moeten procedures zich richten op de identificatie en scheiding van allergenen tijdens opslag, verwerking, lading en transport op basis van een risicobeoordeling die door het bedrijf wordt uitgevoerd. Alle producten die opzettelijk of mogelijk allergene materialen bevatten, moeten worden geëtiketteerd volgens de etiketteringsregelgeving in het land van productie en het land van bestemming.</v>
      </c>
      <c r="M108" s="60" t="str">
        <f>IF(Checklist48[[#This Row],[SSGUID]]="",IF(Checklist48[[#This Row],[PIGUID]]="","",INDEX(PIs[[Column1]:[SS]],MATCH(Checklist48[[#This Row],[PIGUID]],PIs[GUID],0),8)),"")</f>
        <v>Major Must</v>
      </c>
      <c r="N108" s="68"/>
      <c r="O108" s="68"/>
      <c r="P108" s="60" t="str">
        <f>IF(Checklist48[[#This Row],[ifna]]="NA","",IF(Checklist48[[#This Row],[RelatedPQ]]=0,"",IF(Checklist48[[#This Row],[RelatedPQ]]="","",IF((INDEX(S2PQ_relational[],MATCH(Checklist48[[#This Row],[PIGUID&amp;NO]],S2PQ_relational[PIGUID &amp; "NO"],0),1))=Checklist48[[#This Row],[PIGUID]],"niet van toepassing",""))))</f>
        <v/>
      </c>
      <c r="Q108" s="60" t="str">
        <f>IF(Checklist48[[#This Row],[N.v.t.]]="niet van toepassing",INDEX(S2PQ[[Stap 2 vragen]:[Justification]],MATCH(Checklist48[[#This Row],[RelatedPQ]],S2PQ[S2PQGUID],0),3),"")</f>
        <v/>
      </c>
      <c r="R108" s="70"/>
    </row>
    <row r="109" spans="2:18" ht="33.75" x14ac:dyDescent="0.25">
      <c r="B109" s="58" t="s">
        <v>311</v>
      </c>
      <c r="C109" s="58"/>
      <c r="D109" s="73">
        <f>IF(Checklist48[[#This Row],[SGUID]]="",IF(Checklist48[[#This Row],[SSGUID]]="",0,1),1)</f>
        <v>1</v>
      </c>
      <c r="E109" s="58"/>
      <c r="F109" s="59" t="str">
        <f>_xlfn.IFNA(Checklist48[[#This Row],[RelatedPQ]],"NA")</f>
        <v/>
      </c>
      <c r="G109" s="60" t="str">
        <f>IF(Checklist48[[#This Row],[PIGUID]]="","",INDEX(S2PQ_relational[],MATCH(Checklist48[[#This Row],[PIGUID&amp;NO]],S2PQ_relational[PIGUID &amp; "NO"],0),2))</f>
        <v/>
      </c>
      <c r="H109" s="59" t="str">
        <f>Checklist48[[#This Row],[PIGUID]]&amp;"NO"</f>
        <v>NO</v>
      </c>
      <c r="I109" s="59" t="str">
        <f>IF(Checklist48[[#This Row],[PIGUID]]="","",INDEX(PIs[NA Exempt],MATCH(Checklist48[[#This Row],[PIGUID]],PIs[GUID],0),1))</f>
        <v/>
      </c>
      <c r="J109" s="61" t="str">
        <f>IF(Checklist48[[#This Row],[SGUID]]="",IF(Checklist48[[#This Row],[SSGUID]]="",IF(Checklist48[[#This Row],[PIGUID]]="","",INDEX(PIs[[Column1]:[SS]],MATCH(Checklist48[[#This Row],[PIGUID]],PIs[GUID],0),2)),INDEX(PIs[[Column1]:[SS]],MATCH(Checklist48[[#This Row],[SSGUID]],PIs[SSGUID],0),18)),INDEX(PIs[[Column1]:[SS]],MATCH(Checklist48[[#This Row],[SGUID]],PIs[SGUID],0),14))</f>
        <v>FV 22 BIODIVERSITEIT EN HABITATS</v>
      </c>
      <c r="K10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9" s="62" t="str">
        <f>IF(Checklist48[[#This Row],[SGUID]]="",IF(Checklist48[[#This Row],[SSGUID]]="",INDEX(PIs[[Column1]:[SS]],MATCH(Checklist48[[#This Row],[PIGUID]],PIs[GUID],0),6),""),"")</f>
        <v/>
      </c>
      <c r="M109" s="60" t="str">
        <f>IF(Checklist48[[#This Row],[SSGUID]]="",IF(Checklist48[[#This Row],[PIGUID]]="","",INDEX(PIs[[Column1]:[SS]],MATCH(Checklist48[[#This Row],[PIGUID]],PIs[GUID],0),8)),"")</f>
        <v/>
      </c>
      <c r="N109" s="68"/>
      <c r="O109" s="68"/>
      <c r="P109" s="60" t="str">
        <f>IF(Checklist48[[#This Row],[ifna]]="NA","",IF(Checklist48[[#This Row],[RelatedPQ]]=0,"",IF(Checklist48[[#This Row],[RelatedPQ]]="","",IF((INDEX(S2PQ_relational[],MATCH(Checklist48[[#This Row],[PIGUID&amp;NO]],S2PQ_relational[PIGUID &amp; "NO"],0),1))=Checklist48[[#This Row],[PIGUID]],"niet van toepassing",""))))</f>
        <v/>
      </c>
      <c r="Q109" s="60" t="str">
        <f>IF(Checklist48[[#This Row],[N.v.t.]]="niet van toepassing",INDEX(S2PQ[[Stap 2 vragen]:[Justification]],MATCH(Checklist48[[#This Row],[RelatedPQ]],S2PQ[S2PQGUID],0),3),"")</f>
        <v/>
      </c>
      <c r="R109" s="70"/>
    </row>
    <row r="110" spans="2:18" ht="45" x14ac:dyDescent="0.25">
      <c r="B110" s="58"/>
      <c r="C110" s="58" t="s">
        <v>319</v>
      </c>
      <c r="D110" s="73">
        <f>IF(Checklist48[[#This Row],[SGUID]]="",IF(Checklist48[[#This Row],[SSGUID]]="",0,1),1)</f>
        <v>1</v>
      </c>
      <c r="E110" s="58"/>
      <c r="F110" s="59" t="str">
        <f>_xlfn.IFNA(Checklist48[[#This Row],[RelatedPQ]],"NA")</f>
        <v/>
      </c>
      <c r="G110" s="60" t="str">
        <f>IF(Checklist48[[#This Row],[PIGUID]]="","",INDEX(S2PQ_relational[],MATCH(Checklist48[[#This Row],[PIGUID&amp;NO]],S2PQ_relational[PIGUID &amp; "NO"],0),2))</f>
        <v/>
      </c>
      <c r="H110" s="59" t="str">
        <f>Checklist48[[#This Row],[PIGUID]]&amp;"NO"</f>
        <v>NO</v>
      </c>
      <c r="I110" s="59" t="str">
        <f>IF(Checklist48[[#This Row],[PIGUID]]="","",INDEX(PIs[NA Exempt],MATCH(Checklist48[[#This Row],[PIGUID]],PIs[GUID],0),1))</f>
        <v/>
      </c>
      <c r="J110" s="61" t="str">
        <f>IF(Checklist48[[#This Row],[SGUID]]="",IF(Checklist48[[#This Row],[SSGUID]]="",IF(Checklist48[[#This Row],[PIGUID]]="","",INDEX(PIs[[Column1]:[SS]],MATCH(Checklist48[[#This Row],[PIGUID]],PIs[GUID],0),2)),INDEX(PIs[[Column1]:[SS]],MATCH(Checklist48[[#This Row],[SSGUID]],PIs[SSGUID],0),18)),INDEX(PIs[[Column1]:[SS]],MATCH(Checklist48[[#This Row],[SGUID]],PIs[SGUID],0),14))</f>
        <v>FV 22.01 Beheer van biodiversiteit en habitats</v>
      </c>
      <c r="K11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0" s="62" t="str">
        <f>IF(Checklist48[[#This Row],[SGUID]]="",IF(Checklist48[[#This Row],[SSGUID]]="",INDEX(PIs[[Column1]:[SS]],MATCH(Checklist48[[#This Row],[PIGUID]],PIs[GUID],0),6),""),"")</f>
        <v/>
      </c>
      <c r="M110" s="60" t="str">
        <f>IF(Checklist48[[#This Row],[SSGUID]]="",IF(Checklist48[[#This Row],[PIGUID]]="","",INDEX(PIs[[Column1]:[SS]],MATCH(Checklist48[[#This Row],[PIGUID]],PIs[GUID],0),8)),"")</f>
        <v/>
      </c>
      <c r="N110" s="68"/>
      <c r="O110" s="68"/>
      <c r="P110" s="60" t="str">
        <f>IF(Checklist48[[#This Row],[ifna]]="NA","",IF(Checklist48[[#This Row],[RelatedPQ]]=0,"",IF(Checklist48[[#This Row],[RelatedPQ]]="","",IF((INDEX(S2PQ_relational[],MATCH(Checklist48[[#This Row],[PIGUID&amp;NO]],S2PQ_relational[PIGUID &amp; "NO"],0),1))=Checklist48[[#This Row],[PIGUID]],"niet van toepassing",""))))</f>
        <v/>
      </c>
      <c r="Q110" s="60" t="str">
        <f>IF(Checklist48[[#This Row],[N.v.t.]]="niet van toepassing",INDEX(S2PQ[[Stap 2 vragen]:[Justification]],MATCH(Checklist48[[#This Row],[RelatedPQ]],S2PQ[S2PQGUID],0),3),"")</f>
        <v/>
      </c>
      <c r="R110" s="70"/>
    </row>
    <row r="111" spans="2:18" ht="337.5" x14ac:dyDescent="0.25">
      <c r="B111" s="58"/>
      <c r="C111" s="58"/>
      <c r="D111" s="73">
        <f>IF(Checklist48[[#This Row],[SGUID]]="",IF(Checklist48[[#This Row],[SSGUID]]="",0,1),1)</f>
        <v>0</v>
      </c>
      <c r="E111" s="58" t="s">
        <v>313</v>
      </c>
      <c r="F111" s="59" t="str">
        <f>_xlfn.IFNA(Checklist48[[#This Row],[RelatedPQ]],"NA")</f>
        <v>NA</v>
      </c>
      <c r="G111" s="60" t="e">
        <f>IF(Checklist48[[#This Row],[PIGUID]]="","",INDEX(S2PQ_relational[],MATCH(Checklist48[[#This Row],[PIGUID&amp;NO]],S2PQ_relational[PIGUID &amp; "NO"],0),2))</f>
        <v>#N/A</v>
      </c>
      <c r="H111" s="59" t="str">
        <f>Checklist48[[#This Row],[PIGUID]]&amp;"NO"</f>
        <v>4YQx4xZ3tSNjoUAuoFae7RNO</v>
      </c>
      <c r="I111" s="59" t="b">
        <f>IF(Checklist48[[#This Row],[PIGUID]]="","",INDEX(PIs[NA Exempt],MATCH(Checklist48[[#This Row],[PIGUID]],PIs[GUID],0),1))</f>
        <v>0</v>
      </c>
      <c r="J111" s="61" t="str">
        <f>IF(Checklist48[[#This Row],[SGUID]]="",IF(Checklist48[[#This Row],[SSGUID]]="",IF(Checklist48[[#This Row],[PIGUID]]="","",INDEX(PIs[[Column1]:[SS]],MATCH(Checklist48[[#This Row],[PIGUID]],PIs[GUID],0),2)),INDEX(PIs[[Column1]:[SS]],MATCH(Checklist48[[#This Row],[SSGUID]],PIs[SSGUID],0),18)),INDEX(PIs[[Column1]:[SS]],MATCH(Checklist48[[#This Row],[SGUID]],PIs[SGUID],0),14))</f>
        <v>FV-Smart 22.01.01</v>
      </c>
      <c r="K111"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beheerd ten behoeve van de bescherming en versterking hiervan.</v>
      </c>
      <c r="L111" s="62" t="str">
        <f>IF(Checklist48[[#This Row],[SGUID]]="",IF(Checklist48[[#This Row],[SSGUID]]="",INDEX(PIs[[Column1]:[SS]],MATCH(Checklist48[[#This Row],[PIGUID]],PIs[GUID],0),6),""),"")</f>
        <v>Er moet een gedocumenteerd biodiversiteitsplan voor het bedrijf beschikbaar zijn. Dit kan een generiek plan zijn dat specifiek is gemaakt voor het bedrijf.
Dit biodiversiteitsplan moet:
\- rekening houden met lokale wetgeving en de inhoud van het plan afstemmen op de werkelijkheid van het bedrijf (onbedekte teelt, kassen, verticale landbouw, etc.);
\- minstens de volgende onderdelen bevatten:
Baseline: initiële situatie van de biodiversiteit
Maatregelen: hoe kan bescherming mogelijk worden gemaakt en biodiversiteit worden versterkt uitgaande van de baseline
Monitoring: samenvatting van de resultaten van de geïmplementeerde maatregelen
Bijstelling: verfijnen van de maatregelen op basis van de monitoringresultaten
\- hoewel de juridische scope van de producent op het bedrijf ligt, moet ook het omliggende landschap in aanmerking worden genomen en de implementatie van maatregelen worden aangemoedigd met andere belanghebbenden, bijvoorbeeld via informele samenwerking, formele projecten, sector- en netwerkinitiatieven, etc.
Met betrekking tot de bescherming van de biodiversiteit, wordt verwezen naar de richtlijn.
Bij Optie 2 producentengroepen, is bewijs op kwaliteitsbeheersysteem (QMS)-niveau aanvaardbaar.</v>
      </c>
      <c r="M111" s="60" t="str">
        <f>IF(Checklist48[[#This Row],[SSGUID]]="",IF(Checklist48[[#This Row],[PIGUID]]="","",INDEX(PIs[[Column1]:[SS]],MATCH(Checklist48[[#This Row],[PIGUID]],PIs[GUID],0),8)),"")</f>
        <v>Minor Must</v>
      </c>
      <c r="N111" s="68"/>
      <c r="O111" s="68"/>
      <c r="P111" s="60" t="str">
        <f>IF(Checklist48[[#This Row],[ifna]]="NA","",IF(Checklist48[[#This Row],[RelatedPQ]]=0,"",IF(Checklist48[[#This Row],[RelatedPQ]]="","",IF((INDEX(S2PQ_relational[],MATCH(Checklist48[[#This Row],[PIGUID&amp;NO]],S2PQ_relational[PIGUID &amp; "NO"],0),1))=Checklist48[[#This Row],[PIGUID]],"niet van toepassing",""))))</f>
        <v/>
      </c>
      <c r="Q111" s="60" t="str">
        <f>IF(Checklist48[[#This Row],[N.v.t.]]="niet van toepassing",INDEX(S2PQ[[Stap 2 vragen]:[Justification]],MATCH(Checklist48[[#This Row],[RelatedPQ]],S2PQ[S2PQGUID],0),3),"")</f>
        <v/>
      </c>
      <c r="R111" s="70"/>
    </row>
    <row r="112" spans="2:18" ht="360" x14ac:dyDescent="0.25">
      <c r="B112" s="58"/>
      <c r="C112" s="58"/>
      <c r="D112" s="73">
        <f>IF(Checklist48[[#This Row],[SGUID]]="",IF(Checklist48[[#This Row],[SSGUID]]="",0,1),1)</f>
        <v>0</v>
      </c>
      <c r="E112" s="58" t="s">
        <v>359</v>
      </c>
      <c r="F112" s="59" t="str">
        <f>_xlfn.IFNA(Checklist48[[#This Row],[RelatedPQ]],"NA")</f>
        <v>NA</v>
      </c>
      <c r="G112" s="60" t="e">
        <f>IF(Checklist48[[#This Row],[PIGUID]]="","",INDEX(S2PQ_relational[],MATCH(Checklist48[[#This Row],[PIGUID&amp;NO]],S2PQ_relational[PIGUID &amp; "NO"],0),2))</f>
        <v>#N/A</v>
      </c>
      <c r="H112" s="59" t="str">
        <f>Checklist48[[#This Row],[PIGUID]]&amp;"NO"</f>
        <v>wRaEpL0xNFPbMkNw7nLxGNO</v>
      </c>
      <c r="I112" s="59" t="b">
        <f>IF(Checklist48[[#This Row],[PIGUID]]="","",INDEX(PIs[NA Exempt],MATCH(Checklist48[[#This Row],[PIGUID]],PIs[GUID],0),1))</f>
        <v>0</v>
      </c>
      <c r="J112" s="61" t="str">
        <f>IF(Checklist48[[#This Row],[SGUID]]="",IF(Checklist48[[#This Row],[SSGUID]]="",IF(Checklist48[[#This Row],[PIGUID]]="","",INDEX(PIs[[Column1]:[SS]],MATCH(Checklist48[[#This Row],[PIGUID]],PIs[GUID],0),2)),INDEX(PIs[[Column1]:[SS]],MATCH(Checklist48[[#This Row],[SSGUID]],PIs[SSGUID],0),18)),INDEX(PIs[[Column1]:[SS]],MATCH(Checklist48[[#This Row],[SGUID]],PIs[SGUID],0),14))</f>
        <v>FV-Smart 22.01.02</v>
      </c>
      <c r="K112"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beschermd.</v>
      </c>
      <c r="L112" s="62" t="str">
        <f>IF(Checklist48[[#This Row],[SGUID]]="",IF(Checklist48[[#This Row],[SSGUID]]="",INDEX(PIs[[Column1]:[SS]],MATCH(Checklist48[[#This Row],[PIGUID]],PIs[GUID],0),6),""),"")</f>
        <v>Het biodiversiteitsplan moet worden geïmplementeerd om de biodiversiteit te beschermen, bijvoorbeeld met behulp van een van de volgende of soortgelijke praktijken: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v>
      </c>
      <c r="M112" s="60" t="str">
        <f>IF(Checklist48[[#This Row],[SSGUID]]="",IF(Checklist48[[#This Row],[PIGUID]]="","",INDEX(PIs[[Column1]:[SS]],MATCH(Checklist48[[#This Row],[PIGUID]],PIs[GUID],0),8)),"")</f>
        <v>Minor Must</v>
      </c>
      <c r="N112" s="68"/>
      <c r="O112" s="68"/>
      <c r="P112" s="60" t="str">
        <f>IF(Checklist48[[#This Row],[ifna]]="NA","",IF(Checklist48[[#This Row],[RelatedPQ]]=0,"",IF(Checklist48[[#This Row],[RelatedPQ]]="","",IF((INDEX(S2PQ_relational[],MATCH(Checklist48[[#This Row],[PIGUID&amp;NO]],S2PQ_relational[PIGUID &amp; "NO"],0),1))=Checklist48[[#This Row],[PIGUID]],"niet van toepassing",""))))</f>
        <v/>
      </c>
      <c r="Q112" s="60" t="str">
        <f>IF(Checklist48[[#This Row],[N.v.t.]]="niet van toepassing",INDEX(S2PQ[[Stap 2 vragen]:[Justification]],MATCH(Checklist48[[#This Row],[RelatedPQ]],S2PQ[S2PQGUID],0),3),"")</f>
        <v/>
      </c>
      <c r="R112" s="70"/>
    </row>
    <row r="113" spans="2:18" ht="315" x14ac:dyDescent="0.25">
      <c r="B113" s="58"/>
      <c r="C113" s="58"/>
      <c r="D113" s="73">
        <f>IF(Checklist48[[#This Row],[SGUID]]="",IF(Checklist48[[#This Row],[SSGUID]]="",0,1),1)</f>
        <v>0</v>
      </c>
      <c r="E113" s="58" t="s">
        <v>371</v>
      </c>
      <c r="F113" s="59" t="str">
        <f>_xlfn.IFNA(Checklist48[[#This Row],[RelatedPQ]],"NA")</f>
        <v>NA</v>
      </c>
      <c r="G113" s="60" t="e">
        <f>IF(Checklist48[[#This Row],[PIGUID]]="","",INDEX(S2PQ_relational[],MATCH(Checklist48[[#This Row],[PIGUID&amp;NO]],S2PQ_relational[PIGUID &amp; "NO"],0),2))</f>
        <v>#N/A</v>
      </c>
      <c r="H113" s="59" t="str">
        <f>Checklist48[[#This Row],[PIGUID]]&amp;"NO"</f>
        <v>3HQ9D9RWIdYrhfRUnN8lQeNO</v>
      </c>
      <c r="I113" s="59" t="b">
        <f>IF(Checklist48[[#This Row],[PIGUID]]="","",INDEX(PIs[NA Exempt],MATCH(Checklist48[[#This Row],[PIGUID]],PIs[GUID],0),1))</f>
        <v>0</v>
      </c>
      <c r="J113" s="61" t="str">
        <f>IF(Checklist48[[#This Row],[SGUID]]="",IF(Checklist48[[#This Row],[SSGUID]]="",IF(Checklist48[[#This Row],[PIGUID]]="","",INDEX(PIs[[Column1]:[SS]],MATCH(Checklist48[[#This Row],[PIGUID]],PIs[GUID],0),2)),INDEX(PIs[[Column1]:[SS]],MATCH(Checklist48[[#This Row],[SSGUID]],PIs[SSGUID],0),18)),INDEX(PIs[[Column1]:[SS]],MATCH(Checklist48[[#This Row],[SGUID]],PIs[SGUID],0),14))</f>
        <v>FV-Smart 22.01.03</v>
      </c>
      <c r="K113"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verbeterd.</v>
      </c>
      <c r="L113" s="62" t="str">
        <f>IF(Checklist48[[#This Row],[SGUID]]="",IF(Checklist48[[#This Row],[SSGUID]]="",INDEX(PIs[[Column1]:[SS]],MATCH(Checklist48[[#This Row],[PIGUID]],PIs[GUID],0),6),""),"")</f>
        <v>Uit beschikbaar bewijs, zoals kaarten, luchtfoto’s, visueel bewijs op het bedrijf, documenten die zijn verstrekt door lokale of nationale autoriteiten of bevoegde dienstverleners, behoort te blijken dat het biodiversiteitsplan wordt geïmplementeerd om de biodiversiteit te verbeteren, bijvoorbeeld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vermijden of beheersen van invasieve exoten;
3) overige maatregelen door de producent en partners.
Met betrekking tot de bescherming van de biodiversiteit, wordt verwezen naar de richtlijn.
Bij Optie 2 producentengroepen, is bewijs op kwaliteitsbeheersysteem (QMS)-niveau aanvaardbaar.</v>
      </c>
      <c r="M113" s="60" t="str">
        <f>IF(Checklist48[[#This Row],[SSGUID]]="",IF(Checklist48[[#This Row],[PIGUID]]="","",INDEX(PIs[[Column1]:[SS]],MATCH(Checklist48[[#This Row],[PIGUID]],PIs[GUID],0),8)),"")</f>
        <v>Aanbeveling</v>
      </c>
      <c r="N113" s="68"/>
      <c r="O113" s="68"/>
      <c r="P113" s="60" t="str">
        <f>IF(Checklist48[[#This Row],[ifna]]="NA","",IF(Checklist48[[#This Row],[RelatedPQ]]=0,"",IF(Checklist48[[#This Row],[RelatedPQ]]="","",IF((INDEX(S2PQ_relational[],MATCH(Checklist48[[#This Row],[PIGUID&amp;NO]],S2PQ_relational[PIGUID &amp; "NO"],0),1))=Checklist48[[#This Row],[PIGUID]],"niet van toepassing",""))))</f>
        <v/>
      </c>
      <c r="Q113" s="60" t="str">
        <f>IF(Checklist48[[#This Row],[N.v.t.]]="niet van toepassing",INDEX(S2PQ[[Stap 2 vragen]:[Justification]],MATCH(Checklist48[[#This Row],[RelatedPQ]],S2PQ[S2PQGUID],0),3),"")</f>
        <v/>
      </c>
      <c r="R113" s="70"/>
    </row>
    <row r="114" spans="2:18" ht="56.25" x14ac:dyDescent="0.25">
      <c r="B114" s="58"/>
      <c r="C114" s="58" t="s">
        <v>312</v>
      </c>
      <c r="D114" s="73">
        <f>IF(Checklist48[[#This Row],[SGUID]]="",IF(Checklist48[[#This Row],[SSGUID]]="",0,1),1)</f>
        <v>1</v>
      </c>
      <c r="E114" s="58"/>
      <c r="F114" s="59" t="str">
        <f>_xlfn.IFNA(Checklist48[[#This Row],[RelatedPQ]],"NA")</f>
        <v/>
      </c>
      <c r="G114" s="60" t="str">
        <f>IF(Checklist48[[#This Row],[PIGUID]]="","",INDEX(S2PQ_relational[],MATCH(Checklist48[[#This Row],[PIGUID&amp;NO]],S2PQ_relational[PIGUID &amp; "NO"],0),2))</f>
        <v/>
      </c>
      <c r="H114" s="59" t="str">
        <f>Checklist48[[#This Row],[PIGUID]]&amp;"NO"</f>
        <v>NO</v>
      </c>
      <c r="I114" s="59" t="str">
        <f>IF(Checklist48[[#This Row],[PIGUID]]="","",INDEX(PIs[NA Exempt],MATCH(Checklist48[[#This Row],[PIGUID]],PIs[GUID],0),1))</f>
        <v/>
      </c>
      <c r="J114" s="61" t="str">
        <f>IF(Checklist48[[#This Row],[SGUID]]="",IF(Checklist48[[#This Row],[SSGUID]]="",IF(Checklist48[[#This Row],[PIGUID]]="","",INDEX(PIs[[Column1]:[SS]],MATCH(Checklist48[[#This Row],[PIGUID]],PIs[GUID],0),2)),INDEX(PIs[[Column1]:[SS]],MATCH(Checklist48[[#This Row],[SSGUID]],PIs[SSGUID],0),18)),INDEX(PIs[[Column1]:[SS]],MATCH(Checklist48[[#This Row],[SGUID]],PIs[SGUID],0),14))</f>
        <v>FV 22.02 Ecologisch upgraden van niet-productieve locaties</v>
      </c>
      <c r="K114"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4" s="62" t="str">
        <f>IF(Checklist48[[#This Row],[SGUID]]="",IF(Checklist48[[#This Row],[SSGUID]]="",INDEX(PIs[[Column1]:[SS]],MATCH(Checklist48[[#This Row],[PIGUID]],PIs[GUID],0),6),""),"")</f>
        <v/>
      </c>
      <c r="M114" s="60" t="str">
        <f>IF(Checklist48[[#This Row],[SSGUID]]="",IF(Checklist48[[#This Row],[PIGUID]]="","",INDEX(PIs[[Column1]:[SS]],MATCH(Checklist48[[#This Row],[PIGUID]],PIs[GUID],0),8)),"")</f>
        <v/>
      </c>
      <c r="N114" s="68"/>
      <c r="O114" s="68"/>
      <c r="P114" s="60" t="str">
        <f>IF(Checklist48[[#This Row],[ifna]]="NA","",IF(Checklist48[[#This Row],[RelatedPQ]]=0,"",IF(Checklist48[[#This Row],[RelatedPQ]]="","",IF((INDEX(S2PQ_relational[],MATCH(Checklist48[[#This Row],[PIGUID&amp;NO]],S2PQ_relational[PIGUID &amp; "NO"],0),1))=Checklist48[[#This Row],[PIGUID]],"niet van toepassing",""))))</f>
        <v/>
      </c>
      <c r="Q114" s="60" t="str">
        <f>IF(Checklist48[[#This Row],[N.v.t.]]="niet van toepassing",INDEX(S2PQ[[Stap 2 vragen]:[Justification]],MATCH(Checklist48[[#This Row],[RelatedPQ]],S2PQ[S2PQGUID],0),3),"")</f>
        <v/>
      </c>
      <c r="R114" s="70"/>
    </row>
    <row r="115" spans="2:18" ht="123.75" x14ac:dyDescent="0.25">
      <c r="B115" s="58"/>
      <c r="C115" s="58"/>
      <c r="D115" s="73">
        <f>IF(Checklist48[[#This Row],[SGUID]]="",IF(Checklist48[[#This Row],[SSGUID]]="",0,1),1)</f>
        <v>0</v>
      </c>
      <c r="E115" s="58" t="s">
        <v>305</v>
      </c>
      <c r="F115" s="59" t="str">
        <f>_xlfn.IFNA(Checklist48[[#This Row],[RelatedPQ]],"NA")</f>
        <v>NA</v>
      </c>
      <c r="G115" s="60" t="e">
        <f>IF(Checklist48[[#This Row],[PIGUID]]="","",INDEX(S2PQ_relational[],MATCH(Checklist48[[#This Row],[PIGUID&amp;NO]],S2PQ_relational[PIGUID &amp; "NO"],0),2))</f>
        <v>#N/A</v>
      </c>
      <c r="H115" s="59" t="str">
        <f>Checklist48[[#This Row],[PIGUID]]&amp;"NO"</f>
        <v>357s0XIhORS1uFsepxvwXcNO</v>
      </c>
      <c r="I115" s="59" t="b">
        <f>IF(Checklist48[[#This Row],[PIGUID]]="","",INDEX(PIs[NA Exempt],MATCH(Checklist48[[#This Row],[PIGUID]],PIs[GUID],0),1))</f>
        <v>0</v>
      </c>
      <c r="J115" s="61" t="str">
        <f>IF(Checklist48[[#This Row],[SGUID]]="",IF(Checklist48[[#This Row],[SSGUID]]="",IF(Checklist48[[#This Row],[PIGUID]]="","",INDEX(PIs[[Column1]:[SS]],MATCH(Checklist48[[#This Row],[PIGUID]],PIs[GUID],0),2)),INDEX(PIs[[Column1]:[SS]],MATCH(Checklist48[[#This Row],[SSGUID]],PIs[SSGUID],0),18)),INDEX(PIs[[Column1]:[SS]],MATCH(Checklist48[[#This Row],[SGUID]],PIs[SGUID],0),14))</f>
        <v>FV-Smart 22.02.01</v>
      </c>
      <c r="K115" s="60" t="str">
        <f>IF(Checklist48[[#This Row],[SGUID]]="",IF(Checklist48[[#This Row],[SSGUID]]="",IF(Checklist48[[#This Row],[PIGUID]]="","",INDEX(PIs[[Column1]:[SS]],MATCH(Checklist48[[#This Row],[PIGUID]],PIs[GUID],0),4)),INDEX(PIs[[Column1]:[Ssbody]],MATCH(Checklist48[[#This Row],[SSGUID]],PIs[SSGUID],0),19)),INDEX(PIs[[Column1]:[SS]],MATCH(Checklist48[[#This Row],[SGUID]],PIs[SGUID],0),15))</f>
        <v>Niet-productieve locaties worden gebruikt als ecologisch focusgebied om de biodiversiteit te beschermen en te verbeteren.</v>
      </c>
      <c r="L115" s="62" t="str">
        <f>IF(Checklist48[[#This Row],[SGUID]]="",IF(Checklist48[[#This Row],[SSGUID]]="",INDEX(PIs[[Column1]:[SS]],MATCH(Checklist48[[#This Row],[PIGUID]],PIs[GUID],0),6),""),"")</f>
        <v>Uit beschikbaar bewijs behoort te blijken dat niet-productieve locaties (laagliggende natte gebieden, bosgebieden, akkerstroken, of gebieden met verarmde bodem, etc.) in het biodiversiteitsplan worden aangepakt en gebruikt om de biodiversiteit te beschermen of te verbeteren.
Het bewijs dat is gebruikt in de vorige drie principes en criteria van biodiversiteit, indien toegepast in niet-productieve locaties op het bedrijf, kan hier ook worden geaccepteerd.</v>
      </c>
      <c r="M115" s="60" t="str">
        <f>IF(Checklist48[[#This Row],[SSGUID]]="",IF(Checklist48[[#This Row],[PIGUID]]="","",INDEX(PIs[[Column1]:[SS]],MATCH(Checklist48[[#This Row],[PIGUID]],PIs[GUID],0),8)),"")</f>
        <v>Aanbeveling</v>
      </c>
      <c r="N115" s="68"/>
      <c r="O115" s="68"/>
      <c r="P115" s="60" t="str">
        <f>IF(Checklist48[[#This Row],[ifna]]="NA","",IF(Checklist48[[#This Row],[RelatedPQ]]=0,"",IF(Checklist48[[#This Row],[RelatedPQ]]="","",IF((INDEX(S2PQ_relational[],MATCH(Checklist48[[#This Row],[PIGUID&amp;NO]],S2PQ_relational[PIGUID &amp; "NO"],0),1))=Checklist48[[#This Row],[PIGUID]],"niet van toepassing",""))))</f>
        <v/>
      </c>
      <c r="Q115" s="60" t="str">
        <f>IF(Checklist48[[#This Row],[N.v.t.]]="niet van toepassing",INDEX(S2PQ[[Stap 2 vragen]:[Justification]],MATCH(Checklist48[[#This Row],[RelatedPQ]],S2PQ[S2PQGUID],0),3),"")</f>
        <v/>
      </c>
      <c r="R115" s="70"/>
    </row>
    <row r="116" spans="2:18" ht="67.5" x14ac:dyDescent="0.25">
      <c r="B116" s="58"/>
      <c r="C116" s="58" t="s">
        <v>358</v>
      </c>
      <c r="D116" s="73">
        <f>IF(Checklist48[[#This Row],[SGUID]]="",IF(Checklist48[[#This Row],[SSGUID]]="",0,1),1)</f>
        <v>1</v>
      </c>
      <c r="E116" s="58"/>
      <c r="F116" s="59" t="str">
        <f>_xlfn.IFNA(Checklist48[[#This Row],[RelatedPQ]],"NA")</f>
        <v/>
      </c>
      <c r="G116" s="60" t="str">
        <f>IF(Checklist48[[#This Row],[PIGUID]]="","",INDEX(S2PQ_relational[],MATCH(Checklist48[[#This Row],[PIGUID&amp;NO]],S2PQ_relational[PIGUID &amp; "NO"],0),2))</f>
        <v/>
      </c>
      <c r="H116" s="59" t="str">
        <f>Checklist48[[#This Row],[PIGUID]]&amp;"NO"</f>
        <v>NO</v>
      </c>
      <c r="I116" s="59" t="str">
        <f>IF(Checklist48[[#This Row],[PIGUID]]="","",INDEX(PIs[NA Exempt],MATCH(Checklist48[[#This Row],[PIGUID]],PIs[GUID],0),1))</f>
        <v/>
      </c>
      <c r="J116" s="61" t="str">
        <f>IF(Checklist48[[#This Row],[SGUID]]="",IF(Checklist48[[#This Row],[SSGUID]]="",IF(Checklist48[[#This Row],[PIGUID]]="","",INDEX(PIs[[Column1]:[SS]],MATCH(Checklist48[[#This Row],[PIGUID]],PIs[GUID],0),2)),INDEX(PIs[[Column1]:[SS]],MATCH(Checklist48[[#This Row],[SSGUID]],PIs[SSGUID],0),18)),INDEX(PIs[[Column1]:[SS]],MATCH(Checklist48[[#This Row],[SGUID]],PIs[SGUID],0),14))</f>
        <v>FV 22.03 Natuurlijke ecosystemen en habitats worden niet omgezet in landbouwgebied</v>
      </c>
      <c r="K11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6" s="62" t="str">
        <f>IF(Checklist48[[#This Row],[SGUID]]="",IF(Checklist48[[#This Row],[SSGUID]]="",INDEX(PIs[[Column1]:[SS]],MATCH(Checklist48[[#This Row],[PIGUID]],PIs[GUID],0),6),""),"")</f>
        <v/>
      </c>
      <c r="M116" s="60" t="str">
        <f>IF(Checklist48[[#This Row],[SSGUID]]="",IF(Checklist48[[#This Row],[PIGUID]]="","",INDEX(PIs[[Column1]:[SS]],MATCH(Checklist48[[#This Row],[PIGUID]],PIs[GUID],0),8)),"")</f>
        <v/>
      </c>
      <c r="N116" s="68"/>
      <c r="O116" s="68"/>
      <c r="P116" s="60" t="str">
        <f>IF(Checklist48[[#This Row],[ifna]]="NA","",IF(Checklist48[[#This Row],[RelatedPQ]]=0,"",IF(Checklist48[[#This Row],[RelatedPQ]]="","",IF((INDEX(S2PQ_relational[],MATCH(Checklist48[[#This Row],[PIGUID&amp;NO]],S2PQ_relational[PIGUID &amp; "NO"],0),1))=Checklist48[[#This Row],[PIGUID]],"niet van toepassing",""))))</f>
        <v/>
      </c>
      <c r="Q116" s="60" t="str">
        <f>IF(Checklist48[[#This Row],[N.v.t.]]="niet van toepassing",INDEX(S2PQ[[Stap 2 vragen]:[Justification]],MATCH(Checklist48[[#This Row],[RelatedPQ]],S2PQ[S2PQGUID],0),3),"")</f>
        <v/>
      </c>
      <c r="R116" s="70"/>
    </row>
    <row r="117" spans="2:18" ht="168.75" x14ac:dyDescent="0.25">
      <c r="B117" s="58"/>
      <c r="C117" s="58"/>
      <c r="D117" s="73">
        <f>IF(Checklist48[[#This Row],[SGUID]]="",IF(Checklist48[[#This Row],[SSGUID]]="",0,1),1)</f>
        <v>0</v>
      </c>
      <c r="E117" s="58" t="s">
        <v>1289</v>
      </c>
      <c r="F117" s="59" t="str">
        <f>_xlfn.IFNA(Checklist48[[#This Row],[RelatedPQ]],"NA")</f>
        <v>NA</v>
      </c>
      <c r="G117" s="60" t="e">
        <f>IF(Checklist48[[#This Row],[PIGUID]]="","",INDEX(S2PQ_relational[],MATCH(Checklist48[[#This Row],[PIGUID&amp;NO]],S2PQ_relational[PIGUID &amp; "NO"],0),2))</f>
        <v>#N/A</v>
      </c>
      <c r="H117" s="59" t="str">
        <f>Checklist48[[#This Row],[PIGUID]]&amp;"NO"</f>
        <v>1IQQIZR6UQPx8pjaHF8jvENO</v>
      </c>
      <c r="I117" s="59" t="b">
        <f>IF(Checklist48[[#This Row],[PIGUID]]="","",INDEX(PIs[NA Exempt],MATCH(Checklist48[[#This Row],[PIGUID]],PIs[GUID],0),1))</f>
        <v>0</v>
      </c>
      <c r="J117" s="61" t="str">
        <f>IF(Checklist48[[#This Row],[SGUID]]="",IF(Checklist48[[#This Row],[SSGUID]]="",IF(Checklist48[[#This Row],[PIGUID]]="","",INDEX(PIs[[Column1]:[SS]],MATCH(Checklist48[[#This Row],[PIGUID]],PIs[GUID],0),2)),INDEX(PIs[[Column1]:[SS]],MATCH(Checklist48[[#This Row],[SSGUID]],PIs[SSGUID],0),18)),INDEX(PIs[[Column1]:[SS]],MATCH(Checklist48[[#This Row],[SGUID]],PIs[SGUID],0),14))</f>
        <v>FV-Smart 22.03.01</v>
      </c>
      <c r="K117" s="60"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geen gebieden met wettelijke erkende beschermingswaarde (of effectief beschermd door andere middelen) omgezet in landbouwgebied of in andere vormen van grondgebruik sinds 1 januari 2014.</v>
      </c>
      <c r="L117" s="62"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17" s="60" t="str">
        <f>IF(Checklist48[[#This Row],[SSGUID]]="",IF(Checklist48[[#This Row],[PIGUID]]="","",INDEX(PIs[[Column1]:[SS]],MATCH(Checklist48[[#This Row],[PIGUID]],PIs[GUID],0),8)),"")</f>
        <v>Major Must</v>
      </c>
      <c r="N117" s="68"/>
      <c r="O117" s="68"/>
      <c r="P117" s="60" t="str">
        <f>IF(Checklist48[[#This Row],[ifna]]="NA","",IF(Checklist48[[#This Row],[RelatedPQ]]=0,"",IF(Checklist48[[#This Row],[RelatedPQ]]="","",IF((INDEX(S2PQ_relational[],MATCH(Checklist48[[#This Row],[PIGUID&amp;NO]],S2PQ_relational[PIGUID &amp; "NO"],0),1))=Checklist48[[#This Row],[PIGUID]],"niet van toepassing",""))))</f>
        <v/>
      </c>
      <c r="Q117" s="60" t="str">
        <f>IF(Checklist48[[#This Row],[N.v.t.]]="niet van toepassing",INDEX(S2PQ[[Stap 2 vragen]:[Justification]],MATCH(Checklist48[[#This Row],[RelatedPQ]],S2PQ[S2PQGUID],0),3),"")</f>
        <v/>
      </c>
      <c r="R117" s="70"/>
    </row>
    <row r="118" spans="2:18" ht="191.25" x14ac:dyDescent="0.25">
      <c r="B118" s="58"/>
      <c r="C118" s="58"/>
      <c r="D118" s="73">
        <f>IF(Checklist48[[#This Row],[SGUID]]="",IF(Checklist48[[#This Row],[SSGUID]]="",0,1),1)</f>
        <v>0</v>
      </c>
      <c r="E118" s="58" t="s">
        <v>352</v>
      </c>
      <c r="F118" s="59" t="str">
        <f>_xlfn.IFNA(Checklist48[[#This Row],[RelatedPQ]],"NA")</f>
        <v>NA</v>
      </c>
      <c r="G118" s="60" t="e">
        <f>IF(Checklist48[[#This Row],[PIGUID]]="","",INDEX(S2PQ_relational[],MATCH(Checklist48[[#This Row],[PIGUID&amp;NO]],S2PQ_relational[PIGUID &amp; "NO"],0),2))</f>
        <v>#N/A</v>
      </c>
      <c r="H118" s="59" t="str">
        <f>Checklist48[[#This Row],[PIGUID]]&amp;"NO"</f>
        <v>6WgRUGKYwzfN9RwjhnFxXCNO</v>
      </c>
      <c r="I118" s="59" t="b">
        <f>IF(Checklist48[[#This Row],[PIGUID]]="","",INDEX(PIs[NA Exempt],MATCH(Checklist48[[#This Row],[PIGUID]],PIs[GUID],0),1))</f>
        <v>0</v>
      </c>
      <c r="J118" s="61" t="str">
        <f>IF(Checklist48[[#This Row],[SGUID]]="",IF(Checklist48[[#This Row],[SSGUID]]="",IF(Checklist48[[#This Row],[PIGUID]]="","",INDEX(PIs[[Column1]:[SS]],MATCH(Checklist48[[#This Row],[PIGUID]],PIs[GUID],0),2)),INDEX(PIs[[Column1]:[SS]],MATCH(Checklist48[[#This Row],[SSGUID]],PIs[SSGUID],0),18)),INDEX(PIs[[Column1]:[SS]],MATCH(Checklist48[[#This Row],[SGUID]],PIs[SGUID],0),14))</f>
        <v>FV-Smart 22.03.02</v>
      </c>
      <c r="K118" s="60"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v>
      </c>
      <c r="L118" s="62"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18" s="60" t="str">
        <f>IF(Checklist48[[#This Row],[SSGUID]]="",IF(Checklist48[[#This Row],[PIGUID]]="","",INDEX(PIs[[Column1]:[SS]],MATCH(Checklist48[[#This Row],[PIGUID]],PIs[GUID],0),8)),"")</f>
        <v>Major Must</v>
      </c>
      <c r="N118" s="68"/>
      <c r="O118" s="68"/>
      <c r="P118" s="60" t="str">
        <f>IF(Checklist48[[#This Row],[ifna]]="NA","",IF(Checklist48[[#This Row],[RelatedPQ]]=0,"",IF(Checklist48[[#This Row],[RelatedPQ]]="","",IF((INDEX(S2PQ_relational[],MATCH(Checklist48[[#This Row],[PIGUID&amp;NO]],S2PQ_relational[PIGUID &amp; "NO"],0),1))=Checklist48[[#This Row],[PIGUID]],"niet van toepassing",""))))</f>
        <v/>
      </c>
      <c r="Q118" s="60" t="str">
        <f>IF(Checklist48[[#This Row],[N.v.t.]]="niet van toepassing",INDEX(S2PQ[[Stap 2 vragen]:[Justification]],MATCH(Checklist48[[#This Row],[RelatedPQ]],S2PQ[S2PQGUID],0),3),"")</f>
        <v/>
      </c>
      <c r="R118" s="70"/>
    </row>
    <row r="119" spans="2:18" ht="337.5" x14ac:dyDescent="0.25">
      <c r="B119" s="58"/>
      <c r="C119" s="58"/>
      <c r="D119" s="73">
        <f>IF(Checklist48[[#This Row],[SGUID]]="",IF(Checklist48[[#This Row],[SSGUID]]="",0,1),1)</f>
        <v>0</v>
      </c>
      <c r="E119" s="58" t="s">
        <v>365</v>
      </c>
      <c r="F119" s="59" t="str">
        <f>_xlfn.IFNA(Checklist48[[#This Row],[RelatedPQ]],"NA")</f>
        <v>NA</v>
      </c>
      <c r="G119" s="60" t="e">
        <f>IF(Checklist48[[#This Row],[PIGUID]]="","",INDEX(S2PQ_relational[],MATCH(Checklist48[[#This Row],[PIGUID&amp;NO]],S2PQ_relational[PIGUID &amp; "NO"],0),2))</f>
        <v>#N/A</v>
      </c>
      <c r="H119" s="59" t="str">
        <f>Checklist48[[#This Row],[PIGUID]]&amp;"NO"</f>
        <v>2DuRAXMcUc4f9Tk1t8k3ygNO</v>
      </c>
      <c r="I119" s="59" t="b">
        <f>IF(Checklist48[[#This Row],[PIGUID]]="","",INDEX(PIs[NA Exempt],MATCH(Checklist48[[#This Row],[PIGUID]],PIs[GUID],0),1))</f>
        <v>0</v>
      </c>
      <c r="J119" s="61" t="str">
        <f>IF(Checklist48[[#This Row],[SGUID]]="",IF(Checklist48[[#This Row],[SSGUID]]="",IF(Checklist48[[#This Row],[PIGUID]]="","",INDEX(PIs[[Column1]:[SS]],MATCH(Checklist48[[#This Row],[PIGUID]],PIs[GUID],0),2)),INDEX(PIs[[Column1]:[SS]],MATCH(Checklist48[[#This Row],[SSGUID]],PIs[SSGUID],0),18)),INDEX(PIs[[Column1]:[SS]],MATCH(Checklist48[[#This Row],[SGUID]],PIs[SGUID],0),14))</f>
        <v>FV-Smart 22.03.03</v>
      </c>
      <c r="K119"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biodiversiteit wordt ondersteund met metrische gegevens.</v>
      </c>
      <c r="L119" s="62" t="str">
        <f>IF(Checklist48[[#This Row],[SGUID]]="",IF(Checklist48[[#This Row],[SSGUID]]="",INDEX(PIs[[Column1]:[SS]],MATCH(Checklist48[[#This Row],[PIGUID]],PIs[GUID],0),6),""),"")</f>
        <v>Met aanvaardbare metrische gegevens kan ten minste het volgende worden berekend:
\- het totale gebied (in ha of m2) van natuurlijke of semi-natuurlijke ecosystemen en habitats, gebieden die juridisch erkend zijn als beschermd gebied, of gebieden die effectief worden beschermd met andere middelen (op 1 januari van het jaar waarin de audit van de certificerende instelling (CI) plaatsvindt);
\- het totale gebied (in ha of m2) omgezet in landbouwgebruik of ander gebruik tussen 1 januari 2008 en 1 januari 2014 (op 1 januari van het jaar waarin de CI-audit plaatsvindt);
\- het totale gebied (in ha of m2) dat al is hersteld (op 1 januari van het jaar waarin de CI-audit plaatsvindt);
\- het totale gebied (in ha of m2) dat nu wordt hersteld (op 1 januari van het jaar waarin de CI-audit plaatsvindt);
\- het totale gebied (in ha of m2) dat volgens planning bindend hersteld gaat worden (op 1 januari van het jaar waarin de CI-audit plaatsvindt).
Aanvullende aspecten/metrische gegevens over biodiversiteit kunnen, indien van toepassing, ook worden berekend.
Bij Optie 2 producentengroepen, is bewijs op kwaliteitsbeheersysteem (QMS)-niveau aanvaardbaar. Resultaten (data) van metrische gegevens op het niveau van producentengroepen en op bedrijfsniveau behoren beschikbaar te zijn om aan te geven dat aan de eisen is voldaan.</v>
      </c>
      <c r="M119" s="60" t="str">
        <f>IF(Checklist48[[#This Row],[SSGUID]]="",IF(Checklist48[[#This Row],[PIGUID]]="","",INDEX(PIs[[Column1]:[SS]],MATCH(Checklist48[[#This Row],[PIGUID]],PIs[GUID],0),8)),"")</f>
        <v>Aanbeveling</v>
      </c>
      <c r="N119" s="68"/>
      <c r="O119" s="68"/>
      <c r="P119" s="60" t="str">
        <f>IF(Checklist48[[#This Row],[ifna]]="NA","",IF(Checklist48[[#This Row],[RelatedPQ]]=0,"",IF(Checklist48[[#This Row],[RelatedPQ]]="","",IF((INDEX(S2PQ_relational[],MATCH(Checklist48[[#This Row],[PIGUID&amp;NO]],S2PQ_relational[PIGUID &amp; "NO"],0),1))=Checklist48[[#This Row],[PIGUID]],"niet van toepassing",""))))</f>
        <v/>
      </c>
      <c r="Q119" s="60" t="str">
        <f>IF(Checklist48[[#This Row],[N.v.t.]]="niet van toepassing",INDEX(S2PQ[[Stap 2 vragen]:[Justification]],MATCH(Checklist48[[#This Row],[RelatedPQ]],S2PQ[S2PQGUID],0),3),"")</f>
        <v/>
      </c>
      <c r="R119" s="70"/>
    </row>
    <row r="120" spans="2:18" ht="22.5" x14ac:dyDescent="0.25">
      <c r="B120" s="58" t="s">
        <v>788</v>
      </c>
      <c r="C120" s="58"/>
      <c r="D120" s="73">
        <f>IF(Checklist48[[#This Row],[SGUID]]="",IF(Checklist48[[#This Row],[SSGUID]]="",0,1),1)</f>
        <v>1</v>
      </c>
      <c r="E120" s="58"/>
      <c r="F120" s="59" t="str">
        <f>_xlfn.IFNA(Checklist48[[#This Row],[RelatedPQ]],"NA")</f>
        <v/>
      </c>
      <c r="G120" s="60" t="str">
        <f>IF(Checklist48[[#This Row],[PIGUID]]="","",INDEX(S2PQ_relational[],MATCH(Checklist48[[#This Row],[PIGUID&amp;NO]],S2PQ_relational[PIGUID &amp; "NO"],0),2))</f>
        <v/>
      </c>
      <c r="H120" s="59" t="str">
        <f>Checklist48[[#This Row],[PIGUID]]&amp;"NO"</f>
        <v>NO</v>
      </c>
      <c r="I120" s="59" t="str">
        <f>IF(Checklist48[[#This Row],[PIGUID]]="","",INDEX(PIs[NA Exempt],MATCH(Checklist48[[#This Row],[PIGUID]],PIs[GUID],0),1))</f>
        <v/>
      </c>
      <c r="J120" s="61" t="str">
        <f>IF(Checklist48[[#This Row],[SGUID]]="",IF(Checklist48[[#This Row],[SSGUID]]="",IF(Checklist48[[#This Row],[PIGUID]]="","",INDEX(PIs[[Column1]:[SS]],MATCH(Checklist48[[#This Row],[PIGUID]],PIs[GUID],0),2)),INDEX(PIs[[Column1]:[SS]],MATCH(Checklist48[[#This Row],[SSGUID]],PIs[SSGUID],0),18)),INDEX(PIs[[Column1]:[SS]],MATCH(Checklist48[[#This Row],[SGUID]],PIs[SGUID],0),14))</f>
        <v>FV 23 ENERGIE-EFFICIËNTIE</v>
      </c>
      <c r="K12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0" s="62" t="str">
        <f>IF(Checklist48[[#This Row],[SGUID]]="",IF(Checklist48[[#This Row],[SSGUID]]="",INDEX(PIs[[Column1]:[SS]],MATCH(Checklist48[[#This Row],[PIGUID]],PIs[GUID],0),6),""),"")</f>
        <v/>
      </c>
      <c r="M120" s="60" t="str">
        <f>IF(Checklist48[[#This Row],[SSGUID]]="",IF(Checklist48[[#This Row],[PIGUID]]="","",INDEX(PIs[[Column1]:[SS]],MATCH(Checklist48[[#This Row],[PIGUID]],PIs[GUID],0),8)),"")</f>
        <v/>
      </c>
      <c r="N120" s="68"/>
      <c r="O120" s="68"/>
      <c r="P120" s="60" t="str">
        <f>IF(Checklist48[[#This Row],[ifna]]="NA","",IF(Checklist48[[#This Row],[RelatedPQ]]=0,"",IF(Checklist48[[#This Row],[RelatedPQ]]="","",IF((INDEX(S2PQ_relational[],MATCH(Checklist48[[#This Row],[PIGUID&amp;NO]],S2PQ_relational[PIGUID &amp; "NO"],0),1))=Checklist48[[#This Row],[PIGUID]],"niet van toepassing",""))))</f>
        <v/>
      </c>
      <c r="Q120" s="60" t="str">
        <f>IF(Checklist48[[#This Row],[N.v.t.]]="niet van toepassing",INDEX(S2PQ[[Stap 2 vragen]:[Justification]],MATCH(Checklist48[[#This Row],[RelatedPQ]],S2PQ[S2PQGUID],0),3),"")</f>
        <v/>
      </c>
      <c r="R120" s="70"/>
    </row>
    <row r="121" spans="2:18" ht="33.75" hidden="1" x14ac:dyDescent="0.25">
      <c r="B121" s="58"/>
      <c r="C121" s="58" t="s">
        <v>119</v>
      </c>
      <c r="D121" s="73">
        <f>IF(Checklist48[[#This Row],[SGUID]]="",IF(Checklist48[[#This Row],[SSGUID]]="",0,1),1)</f>
        <v>1</v>
      </c>
      <c r="E121" s="58"/>
      <c r="F121" s="59" t="str">
        <f>_xlfn.IFNA(Checklist48[[#This Row],[RelatedPQ]],"NA")</f>
        <v/>
      </c>
      <c r="G121" s="60" t="str">
        <f>IF(Checklist48[[#This Row],[PIGUID]]="","",INDEX(S2PQ_relational[],MATCH(Checklist48[[#This Row],[PIGUID&amp;NO]],S2PQ_relational[PIGUID &amp; "NO"],0),2))</f>
        <v/>
      </c>
      <c r="H121" s="59" t="str">
        <f>Checklist48[[#This Row],[PIGUID]]&amp;"NO"</f>
        <v>NO</v>
      </c>
      <c r="I121" s="59" t="str">
        <f>IF(Checklist48[[#This Row],[PIGUID]]="","",INDEX(PIs[NA Exempt],MATCH(Checklist48[[#This Row],[PIGUID]],PIs[GUID],0),1))</f>
        <v/>
      </c>
      <c r="J121" s="61" t="str">
        <f>IF(Checklist48[[#This Row],[SGUID]]="",IF(Checklist48[[#This Row],[SSGUID]]="",IF(Checklist48[[#This Row],[PIGUID]]="","",INDEX(PIs[[Column1]:[SS]],MATCH(Checklist48[[#This Row],[PIGUID]],PIs[GUID],0),2)),INDEX(PIs[[Column1]:[SS]],MATCH(Checklist48[[#This Row],[SSGUID]],PIs[SSGUID],0),18)),INDEX(PIs[[Column1]:[SS]],MATCH(Checklist48[[#This Row],[SGUID]],PIs[SGUID],0),14))</f>
        <v>-</v>
      </c>
      <c r="K12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1" s="62" t="str">
        <f>IF(Checklist48[[#This Row],[SGUID]]="",IF(Checklist48[[#This Row],[SSGUID]]="",INDEX(PIs[[Column1]:[SS]],MATCH(Checklist48[[#This Row],[PIGUID]],PIs[GUID],0),6),""),"")</f>
        <v/>
      </c>
      <c r="M121" s="60" t="str">
        <f>IF(Checklist48[[#This Row],[SSGUID]]="",IF(Checklist48[[#This Row],[PIGUID]]="","",INDEX(PIs[[Column1]:[SS]],MATCH(Checklist48[[#This Row],[PIGUID]],PIs[GUID],0),8)),"")</f>
        <v/>
      </c>
      <c r="N121" s="68"/>
      <c r="O121" s="68"/>
      <c r="P121" s="60" t="str">
        <f>IF(Checklist48[[#This Row],[ifna]]="NA","",IF(Checklist48[[#This Row],[RelatedPQ]]=0,"",IF(Checklist48[[#This Row],[RelatedPQ]]="","",IF((INDEX(S2PQ_relational[],MATCH(Checklist48[[#This Row],[PIGUID&amp;NO]],S2PQ_relational[PIGUID &amp; "NO"],0),1))=Checklist48[[#This Row],[PIGUID]],"niet van toepassing",""))))</f>
        <v/>
      </c>
      <c r="Q121" s="60" t="str">
        <f>IF(Checklist48[[#This Row],[N.v.t.]]="niet van toepassing",INDEX(S2PQ[[Stap 2 vragen]:[Justification]],MATCH(Checklist48[[#This Row],[RelatedPQ]],S2PQ[S2PQGUID],0),3),"")</f>
        <v/>
      </c>
      <c r="R121" s="70"/>
    </row>
    <row r="122" spans="2:18" ht="123.75" x14ac:dyDescent="0.25">
      <c r="B122" s="58"/>
      <c r="C122" s="58"/>
      <c r="D122" s="73">
        <f>IF(Checklist48[[#This Row],[SGUID]]="",IF(Checklist48[[#This Row],[SSGUID]]="",0,1),1)</f>
        <v>0</v>
      </c>
      <c r="E122" s="58" t="s">
        <v>1290</v>
      </c>
      <c r="F122" s="59" t="str">
        <f>_xlfn.IFNA(Checklist48[[#This Row],[RelatedPQ]],"NA")</f>
        <v>NA</v>
      </c>
      <c r="G122" s="60" t="e">
        <f>IF(Checklist48[[#This Row],[PIGUID]]="","",INDEX(S2PQ_relational[],MATCH(Checklist48[[#This Row],[PIGUID&amp;NO]],S2PQ_relational[PIGUID &amp; "NO"],0),2))</f>
        <v>#N/A</v>
      </c>
      <c r="H122" s="59" t="str">
        <f>Checklist48[[#This Row],[PIGUID]]&amp;"NO"</f>
        <v>35hUbEfrK3a0CnqunDGvPeNO</v>
      </c>
      <c r="I122" s="59" t="b">
        <f>IF(Checklist48[[#This Row],[PIGUID]]="","",INDEX(PIs[NA Exempt],MATCH(Checklist48[[#This Row],[PIGUID]],PIs[GUID],0),1))</f>
        <v>0</v>
      </c>
      <c r="J122" s="61" t="str">
        <f>IF(Checklist48[[#This Row],[SGUID]]="",IF(Checklist48[[#This Row],[SSGUID]]="",IF(Checklist48[[#This Row],[PIGUID]]="","",INDEX(PIs[[Column1]:[SS]],MATCH(Checklist48[[#This Row],[PIGUID]],PIs[GUID],0),2)),INDEX(PIs[[Column1]:[SS]],MATCH(Checklist48[[#This Row],[SSGUID]],PIs[SSGUID],0),18)),INDEX(PIs[[Column1]:[SS]],MATCH(Checklist48[[#This Row],[SGUID]],PIs[SGUID],0),14))</f>
        <v>FV-Smart 23.01</v>
      </c>
      <c r="K122" s="60" t="str">
        <f>IF(Checklist48[[#This Row],[SGUID]]="",IF(Checklist48[[#This Row],[SSGUID]]="",IF(Checklist48[[#This Row],[PIGUID]]="","",INDEX(PIs[[Column1]:[SS]],MATCH(Checklist48[[#This Row],[PIGUID]],PIs[GUID],0),4)),INDEX(PIs[[Column1]:[Ssbody]],MATCH(Checklist48[[#This Row],[SSGUID]],PIs[SSGUID],0),19)),INDEX(PIs[[Column1]:[SS]],MATCH(Checklist48[[#This Row],[SGUID]],PIs[SGUID],0),15))</f>
        <v>Het energieverbruik van het bedrijf wordt bijgehouden.</v>
      </c>
      <c r="L122" s="62" t="str">
        <f>IF(Checklist48[[#This Row],[SGUID]]="",IF(Checklist48[[#This Row],[SSGUID]]="",INDEX(PIs[[Column1]:[SS]],MATCH(Checklist48[[#This Row],[PIGUID]],PIs[GUID],0),6),""),"")</f>
        <v>Er moeten registraties aanwezig zijn van het energieverbruik op het bedrijf (bijv. facturen waar het energieverbruik gedetailleerd wordt beschreven). De producent (of, indien van toepassing de manager van het kwaliteitsbeheersysteem (QMS)) moet weten waar en hoe energie wordt verbruikt op het bedrijf en via agrarische praktijken. Bij afwezigheid van energiemeters (bijv. bij kleine producenten), zijn ramingen aanvaardbaar.
Bij Optie 2 producentengroepen is bewijs op QMS-niveau aanvaardbaar.</v>
      </c>
      <c r="M122" s="60" t="str">
        <f>IF(Checklist48[[#This Row],[SSGUID]]="",IF(Checklist48[[#This Row],[PIGUID]]="","",INDEX(PIs[[Column1]:[SS]],MATCH(Checklist48[[#This Row],[PIGUID]],PIs[GUID],0),8)),"")</f>
        <v>Major Must</v>
      </c>
      <c r="N122" s="68"/>
      <c r="O122" s="68"/>
      <c r="P122" s="60" t="str">
        <f>IF(Checklist48[[#This Row],[ifna]]="NA","",IF(Checklist48[[#This Row],[RelatedPQ]]=0,"",IF(Checklist48[[#This Row],[RelatedPQ]]="","",IF((INDEX(S2PQ_relational[],MATCH(Checklist48[[#This Row],[PIGUID&amp;NO]],S2PQ_relational[PIGUID &amp; "NO"],0),1))=Checklist48[[#This Row],[PIGUID]],"niet van toepassing",""))))</f>
        <v/>
      </c>
      <c r="Q122" s="60" t="str">
        <f>IF(Checklist48[[#This Row],[N.v.t.]]="niet van toepassing",INDEX(S2PQ[[Stap 2 vragen]:[Justification]],MATCH(Checklist48[[#This Row],[RelatedPQ]],S2PQ[S2PQGUID],0),3),"")</f>
        <v/>
      </c>
      <c r="R122" s="70"/>
    </row>
    <row r="123" spans="2:18" ht="56.25" x14ac:dyDescent="0.25">
      <c r="B123" s="58"/>
      <c r="C123" s="58"/>
      <c r="D123" s="73">
        <f>IF(Checklist48[[#This Row],[SGUID]]="",IF(Checklist48[[#This Row],[SSGUID]]="",0,1),1)</f>
        <v>0</v>
      </c>
      <c r="E123" s="58" t="s">
        <v>1288</v>
      </c>
      <c r="F123" s="59" t="str">
        <f>_xlfn.IFNA(Checklist48[[#This Row],[RelatedPQ]],"NA")</f>
        <v>NA</v>
      </c>
      <c r="G123" s="60" t="e">
        <f>IF(Checklist48[[#This Row],[PIGUID]]="","",INDEX(S2PQ_relational[],MATCH(Checklist48[[#This Row],[PIGUID&amp;NO]],S2PQ_relational[PIGUID &amp; "NO"],0),2))</f>
        <v>#N/A</v>
      </c>
      <c r="H123" s="59" t="str">
        <f>Checklist48[[#This Row],[PIGUID]]&amp;"NO"</f>
        <v>4zmnFQBRWuMmDwFIs8cjoDNO</v>
      </c>
      <c r="I123" s="59" t="b">
        <f>IF(Checklist48[[#This Row],[PIGUID]]="","",INDEX(PIs[NA Exempt],MATCH(Checklist48[[#This Row],[PIGUID]],PIs[GUID],0),1))</f>
        <v>0</v>
      </c>
      <c r="J123" s="61" t="str">
        <f>IF(Checklist48[[#This Row],[SGUID]]="",IF(Checklist48[[#This Row],[SSGUID]]="",IF(Checklist48[[#This Row],[PIGUID]]="","",INDEX(PIs[[Column1]:[SS]],MATCH(Checklist48[[#This Row],[PIGUID]],PIs[GUID],0),2)),INDEX(PIs[[Column1]:[SS]],MATCH(Checklist48[[#This Row],[SSGUID]],PIs[SSGUID],0),18)),INDEX(PIs[[Column1]:[SS]],MATCH(Checklist48[[#This Row],[SGUID]],PIs[SGUID],0),14))</f>
        <v>FV-Smart 23.02</v>
      </c>
      <c r="K12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het verbeteren van de energie-efficiëntie op het bedrijf, dat gebaseerd is op het resultaat van het bijhouden van het energieverbruik.</v>
      </c>
      <c r="L123" s="62" t="str">
        <f>IF(Checklist48[[#This Row],[SGUID]]="",IF(Checklist48[[#This Row],[SSGUID]]="",INDEX(PIs[[Column1]:[SS]],MATCH(Checklist48[[#This Row],[PIGUID]],PIs[GUID],0),6),""),"")</f>
        <v>Er moet een gedocumenteerd plan aanwezig zijn waarin kansen voor het verbeteren van de energie-efficiëntie worden geïdentificeerd.
Het plan kan een meerjarenplan zijn als de specifieke werkelijkheid van de producent dit vereist.</v>
      </c>
      <c r="M123" s="60" t="str">
        <f>IF(Checklist48[[#This Row],[SSGUID]]="",IF(Checklist48[[#This Row],[PIGUID]]="","",INDEX(PIs[[Column1]:[SS]],MATCH(Checklist48[[#This Row],[PIGUID]],PIs[GUID],0),8)),"")</f>
        <v>Minor Must</v>
      </c>
      <c r="N123" s="68"/>
      <c r="O123" s="68"/>
      <c r="P123" s="60" t="str">
        <f>IF(Checklist48[[#This Row],[ifna]]="NA","",IF(Checklist48[[#This Row],[RelatedPQ]]=0,"",IF(Checklist48[[#This Row],[RelatedPQ]]="","",IF((INDEX(S2PQ_relational[],MATCH(Checklist48[[#This Row],[PIGUID&amp;NO]],S2PQ_relational[PIGUID &amp; "NO"],0),1))=Checklist48[[#This Row],[PIGUID]],"niet van toepassing",""))))</f>
        <v/>
      </c>
      <c r="Q123" s="60" t="str">
        <f>IF(Checklist48[[#This Row],[N.v.t.]]="niet van toepassing",INDEX(S2PQ[[Stap 2 vragen]:[Justification]],MATCH(Checklist48[[#This Row],[RelatedPQ]],S2PQ[S2PQGUID],0),3),"")</f>
        <v/>
      </c>
      <c r="R123" s="70"/>
    </row>
    <row r="124" spans="2:18" ht="45" x14ac:dyDescent="0.25">
      <c r="B124" s="58"/>
      <c r="C124" s="58"/>
      <c r="D124" s="73">
        <f>IF(Checklist48[[#This Row],[SGUID]]="",IF(Checklist48[[#This Row],[SSGUID]]="",0,1),1)</f>
        <v>0</v>
      </c>
      <c r="E124" s="58" t="s">
        <v>1286</v>
      </c>
      <c r="F124" s="59" t="str">
        <f>_xlfn.IFNA(Checklist48[[#This Row],[RelatedPQ]],"NA")</f>
        <v>NA</v>
      </c>
      <c r="G124" s="60" t="e">
        <f>IF(Checklist48[[#This Row],[PIGUID]]="","",INDEX(S2PQ_relational[],MATCH(Checklist48[[#This Row],[PIGUID&amp;NO]],S2PQ_relational[PIGUID &amp; "NO"],0),2))</f>
        <v>#N/A</v>
      </c>
      <c r="H124" s="59" t="str">
        <f>Checklist48[[#This Row],[PIGUID]]&amp;"NO"</f>
        <v>1M98azJPuLqQxfiliIsYpaNO</v>
      </c>
      <c r="I124" s="59" t="b">
        <f>IF(Checklist48[[#This Row],[PIGUID]]="","",INDEX(PIs[NA Exempt],MATCH(Checklist48[[#This Row],[PIGUID]],PIs[GUID],0),1))</f>
        <v>0</v>
      </c>
      <c r="J124" s="61" t="str">
        <f>IF(Checklist48[[#This Row],[SGUID]]="",IF(Checklist48[[#This Row],[SSGUID]]="",IF(Checklist48[[#This Row],[PIGUID]]="","",INDEX(PIs[[Column1]:[SS]],MATCH(Checklist48[[#This Row],[PIGUID]],PIs[GUID],0),2)),INDEX(PIs[[Column1]:[SS]],MATCH(Checklist48[[#This Row],[SSGUID]],PIs[SSGUID],0),18)),INDEX(PIs[[Column1]:[SS]],MATCH(Checklist48[[#This Row],[SGUID]],PIs[SGUID],0),14))</f>
        <v>FV-Smart 23.03</v>
      </c>
      <c r="K124" s="60" t="str">
        <f>IF(Checklist48[[#This Row],[SGUID]]="",IF(Checklist48[[#This Row],[SSGUID]]="",IF(Checklist48[[#This Row],[PIGUID]]="","",INDEX(PIs[[Column1]:[SS]],MATCH(Checklist48[[#This Row],[PIGUID]],PIs[GUID],0),4)),INDEX(PIs[[Column1]:[Ssbody]],MATCH(Checklist48[[#This Row],[SSGUID]],PIs[SSGUID],0),19)),INDEX(PIs[[Column1]:[SS]],MATCH(Checklist48[[#This Row],[SGUID]],PIs[SGUID],0),15))</f>
        <v>In het plan voor het verbeteren van de energie-efficiënte wordt gekeken naar het minimaliseren van het gebruik van niet-hernieuwbare energie.</v>
      </c>
      <c r="L124" s="62" t="str">
        <f>IF(Checklist48[[#This Row],[SGUID]]="",IF(Checklist48[[#This Row],[SSGUID]]="",INDEX(PIs[[Column1]:[SS]],MATCH(Checklist48[[#This Row],[PIGUID]],PIs[GUID],0),6),""),"")</f>
        <v>De producent moet overwegen om het gebruik van niet-hernieuwbare energie tot het minimum te beperken en in plaats daarvan hernieuwbare energie te gebruiken.</v>
      </c>
      <c r="M124" s="60" t="str">
        <f>IF(Checklist48[[#This Row],[SSGUID]]="",IF(Checklist48[[#This Row],[PIGUID]]="","",INDEX(PIs[[Column1]:[SS]],MATCH(Checklist48[[#This Row],[PIGUID]],PIs[GUID],0),8)),"")</f>
        <v>Minor Must</v>
      </c>
      <c r="N124" s="68"/>
      <c r="O124" s="68"/>
      <c r="P124" s="60" t="str">
        <f>IF(Checklist48[[#This Row],[ifna]]="NA","",IF(Checklist48[[#This Row],[RelatedPQ]]=0,"",IF(Checklist48[[#This Row],[RelatedPQ]]="","",IF((INDEX(S2PQ_relational[],MATCH(Checklist48[[#This Row],[PIGUID&amp;NO]],S2PQ_relational[PIGUID &amp; "NO"],0),1))=Checklist48[[#This Row],[PIGUID]],"niet van toepassing",""))))</f>
        <v/>
      </c>
      <c r="Q124" s="60" t="str">
        <f>IF(Checklist48[[#This Row],[N.v.t.]]="niet van toepassing",INDEX(S2PQ[[Stap 2 vragen]:[Justification]],MATCH(Checklist48[[#This Row],[RelatedPQ]],S2PQ[S2PQGUID],0),3),"")</f>
        <v/>
      </c>
      <c r="R124" s="70"/>
    </row>
    <row r="125" spans="2:18" ht="348.75" x14ac:dyDescent="0.25">
      <c r="B125" s="58"/>
      <c r="C125" s="58"/>
      <c r="D125" s="73">
        <f>IF(Checklist48[[#This Row],[SGUID]]="",IF(Checklist48[[#This Row],[SSGUID]]="",0,1),1)</f>
        <v>0</v>
      </c>
      <c r="E125" s="58" t="s">
        <v>1291</v>
      </c>
      <c r="F125" s="59" t="str">
        <f>_xlfn.IFNA(Checklist48[[#This Row],[RelatedPQ]],"NA")</f>
        <v>NA</v>
      </c>
      <c r="G125" s="60" t="e">
        <f>IF(Checklist48[[#This Row],[PIGUID]]="","",INDEX(S2PQ_relational[],MATCH(Checklist48[[#This Row],[PIGUID&amp;NO]],S2PQ_relational[PIGUID &amp; "NO"],0),2))</f>
        <v>#N/A</v>
      </c>
      <c r="H125" s="59" t="str">
        <f>Checklist48[[#This Row],[PIGUID]]&amp;"NO"</f>
        <v>7pGYmbZlMemBU4V5byUubwNO</v>
      </c>
      <c r="I125" s="59" t="b">
        <f>IF(Checklist48[[#This Row],[PIGUID]]="","",INDEX(PIs[NA Exempt],MATCH(Checklist48[[#This Row],[PIGUID]],PIs[GUID],0),1))</f>
        <v>0</v>
      </c>
      <c r="J125" s="61" t="str">
        <f>IF(Checklist48[[#This Row],[SGUID]]="",IF(Checklist48[[#This Row],[SSGUID]]="",IF(Checklist48[[#This Row],[PIGUID]]="","",INDEX(PIs[[Column1]:[SS]],MATCH(Checklist48[[#This Row],[PIGUID]],PIs[GUID],0),2)),INDEX(PIs[[Column1]:[SS]],MATCH(Checklist48[[#This Row],[SSGUID]],PIs[SSGUID],0),18)),INDEX(PIs[[Column1]:[SS]],MATCH(Checklist48[[#This Row],[SGUID]],PIs[SGUID],0),14))</f>
        <v>FV-Smart 23.04</v>
      </c>
      <c r="K125"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energie wordt ondersteund met metrische gegevens.</v>
      </c>
      <c r="L125" s="62" t="str">
        <f>IF(Checklist48[[#This Row],[SGUID]]="",IF(Checklist48[[#This Row],[SSGUID]]="",INDEX(PIs[[Column1]:[SS]],MATCH(Checklist48[[#This Row],[PIGUID]],PIs[GUID],0),6),""),"")</f>
        <v>Met aanvaardbare metrische gegevens kan ten minste het volgende worden berekend:
\- het totale energieverbruik op het bedrijf voor elke energiebron/maand;
\- het percentage hernieuwbare versus niet-hernieuwbare energie in de energiebron.
Aanvullende berekeningen kunnen bijvoorbeeld omvatten:
\- de hoeveelheid energie die in het bedrijf wordt geïmporteerd (bijv. van het elektriciteitsnet);
\- de hoeveelheid energie die op producentenniveau wordt gegenereerd (bijv. via zonnepanelen, met brandstoffen);
\- de hoeveelheid geëxporteerde energie (bijv. naar het elektriciteitsnet).
Metrische gegevens behoren te verwijzen naar bronnen van energie, de verschillende productielocaties van het bedrijf, ha land dat wordt bebouwd, tijdeenheden (bijv. groeicyclus), niet-hernieuwbare en hernieuwbare energiebronnen, de hoeveelheid energie per kg product en ha productie, en/of de hoeveelheden die hierboven zijn genoemd per kg product.
Bij Optie 2 producentengroepen, is bewijs op kwaliteitsbeheersysteem (QMS)-niveau aanvaardbaar. Resultaten (data) van metrische gegevens op het niveau van producentengroepen en op bedrijfsniveau behoren beschikbaar te zijn om aan te geven dat aan de eisen is voldaan.</v>
      </c>
      <c r="M125" s="60" t="str">
        <f>IF(Checklist48[[#This Row],[SSGUID]]="",IF(Checklist48[[#This Row],[PIGUID]]="","",INDEX(PIs[[Column1]:[SS]],MATCH(Checklist48[[#This Row],[PIGUID]],PIs[GUID],0),8)),"")</f>
        <v>Aanbeveling</v>
      </c>
      <c r="N125" s="68"/>
      <c r="O125" s="68"/>
      <c r="P125" s="60" t="str">
        <f>IF(Checklist48[[#This Row],[ifna]]="NA","",IF(Checklist48[[#This Row],[RelatedPQ]]=0,"",IF(Checklist48[[#This Row],[RelatedPQ]]="","",IF((INDEX(S2PQ_relational[],MATCH(Checklist48[[#This Row],[PIGUID&amp;NO]],S2PQ_relational[PIGUID &amp; "NO"],0),1))=Checklist48[[#This Row],[PIGUID]],"niet van toepassing",""))))</f>
        <v/>
      </c>
      <c r="Q125" s="60" t="str">
        <f>IF(Checklist48[[#This Row],[N.v.t.]]="niet van toepassing",INDEX(S2PQ[[Stap 2 vragen]:[Justification]],MATCH(Checklist48[[#This Row],[RelatedPQ]],S2PQ[S2PQGUID],0),3),"")</f>
        <v/>
      </c>
      <c r="R125" s="70"/>
    </row>
    <row r="126" spans="2:18" ht="56.25" x14ac:dyDescent="0.25">
      <c r="B126" s="58" t="s">
        <v>332</v>
      </c>
      <c r="C126" s="58"/>
      <c r="D126" s="73">
        <f>IF(Checklist48[[#This Row],[SGUID]]="",IF(Checklist48[[#This Row],[SSGUID]]="",0,1),1)</f>
        <v>1</v>
      </c>
      <c r="E126" s="58"/>
      <c r="F126" s="59" t="str">
        <f>_xlfn.IFNA(Checklist48[[#This Row],[RelatedPQ]],"NA")</f>
        <v/>
      </c>
      <c r="G126" s="60" t="str">
        <f>IF(Checklist48[[#This Row],[PIGUID]]="","",INDEX(S2PQ_relational[],MATCH(Checklist48[[#This Row],[PIGUID&amp;NO]],S2PQ_relational[PIGUID &amp; "NO"],0),2))</f>
        <v/>
      </c>
      <c r="H126" s="59" t="str">
        <f>Checklist48[[#This Row],[PIGUID]]&amp;"NO"</f>
        <v>NO</v>
      </c>
      <c r="I126" s="59" t="str">
        <f>IF(Checklist48[[#This Row],[PIGUID]]="","",INDEX(PIs[NA Exempt],MATCH(Checklist48[[#This Row],[PIGUID]],PIs[GUID],0),1))</f>
        <v/>
      </c>
      <c r="J126" s="61" t="str">
        <f>IF(Checklist48[[#This Row],[SGUID]]="",IF(Checklist48[[#This Row],[SSGUID]]="",IF(Checklist48[[#This Row],[PIGUID]]="","",INDEX(PIs[[Column1]:[SS]],MATCH(Checklist48[[#This Row],[PIGUID]],PIs[GUID],0),2)),INDEX(PIs[[Column1]:[SS]],MATCH(Checklist48[[#This Row],[SSGUID]],PIs[SSGUID],0),18)),INDEX(PIs[[Column1]:[SS]],MATCH(Checklist48[[#This Row],[SGUID]],PIs[SGUID],0),14))</f>
        <v>FV 24 BROEIKASGASSEN EN KLIMAATVERANDERING</v>
      </c>
      <c r="K12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6" s="62" t="str">
        <f>IF(Checklist48[[#This Row],[SGUID]]="",IF(Checklist48[[#This Row],[SSGUID]]="",INDEX(PIs[[Column1]:[SS]],MATCH(Checklist48[[#This Row],[PIGUID]],PIs[GUID],0),6),""),"")</f>
        <v/>
      </c>
      <c r="M126" s="60" t="str">
        <f>IF(Checklist48[[#This Row],[SSGUID]]="",IF(Checklist48[[#This Row],[PIGUID]]="","",INDEX(PIs[[Column1]:[SS]],MATCH(Checklist48[[#This Row],[PIGUID]],PIs[GUID],0),8)),"")</f>
        <v/>
      </c>
      <c r="N126" s="68"/>
      <c r="O126" s="68"/>
      <c r="P126" s="60" t="str">
        <f>IF(Checklist48[[#This Row],[ifna]]="NA","",IF(Checklist48[[#This Row],[RelatedPQ]]=0,"",IF(Checklist48[[#This Row],[RelatedPQ]]="","",IF((INDEX(S2PQ_relational[],MATCH(Checklist48[[#This Row],[PIGUID&amp;NO]],S2PQ_relational[PIGUID &amp; "NO"],0),1))=Checklist48[[#This Row],[PIGUID]],"niet van toepassing",""))))</f>
        <v/>
      </c>
      <c r="Q126" s="60" t="str">
        <f>IF(Checklist48[[#This Row],[N.v.t.]]="niet van toepassing",INDEX(S2PQ[[Stap 2 vragen]:[Justification]],MATCH(Checklist48[[#This Row],[RelatedPQ]],S2PQ[S2PQGUID],0),3),"")</f>
        <v/>
      </c>
      <c r="R126" s="70"/>
    </row>
    <row r="127" spans="2:18" ht="33.75" hidden="1" x14ac:dyDescent="0.25">
      <c r="B127" s="58"/>
      <c r="C127" s="58" t="s">
        <v>119</v>
      </c>
      <c r="D127" s="73">
        <f>IF(Checklist48[[#This Row],[SGUID]]="",IF(Checklist48[[#This Row],[SSGUID]]="",0,1),1)</f>
        <v>1</v>
      </c>
      <c r="E127" s="58"/>
      <c r="F127" s="59" t="str">
        <f>_xlfn.IFNA(Checklist48[[#This Row],[RelatedPQ]],"NA")</f>
        <v/>
      </c>
      <c r="G127" s="60" t="str">
        <f>IF(Checklist48[[#This Row],[PIGUID]]="","",INDEX(S2PQ_relational[],MATCH(Checklist48[[#This Row],[PIGUID&amp;NO]],S2PQ_relational[PIGUID &amp; "NO"],0),2))</f>
        <v/>
      </c>
      <c r="H127" s="59" t="str">
        <f>Checklist48[[#This Row],[PIGUID]]&amp;"NO"</f>
        <v>NO</v>
      </c>
      <c r="I127" s="59" t="str">
        <f>IF(Checklist48[[#This Row],[PIGUID]]="","",INDEX(PIs[NA Exempt],MATCH(Checklist48[[#This Row],[PIGUID]],PIs[GUID],0),1))</f>
        <v/>
      </c>
      <c r="J127" s="61" t="str">
        <f>IF(Checklist48[[#This Row],[SGUID]]="",IF(Checklist48[[#This Row],[SSGUID]]="",IF(Checklist48[[#This Row],[PIGUID]]="","",INDEX(PIs[[Column1]:[SS]],MATCH(Checklist48[[#This Row],[PIGUID]],PIs[GUID],0),2)),INDEX(PIs[[Column1]:[SS]],MATCH(Checklist48[[#This Row],[SSGUID]],PIs[SSGUID],0),18)),INDEX(PIs[[Column1]:[SS]],MATCH(Checklist48[[#This Row],[SGUID]],PIs[SGUID],0),14))</f>
        <v>-</v>
      </c>
      <c r="K127"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7" s="62" t="str">
        <f>IF(Checklist48[[#This Row],[SGUID]]="",IF(Checklist48[[#This Row],[SSGUID]]="",INDEX(PIs[[Column1]:[SS]],MATCH(Checklist48[[#This Row],[PIGUID]],PIs[GUID],0),6),""),"")</f>
        <v/>
      </c>
      <c r="M127" s="60" t="str">
        <f>IF(Checklist48[[#This Row],[SSGUID]]="",IF(Checklist48[[#This Row],[PIGUID]]="","",INDEX(PIs[[Column1]:[SS]],MATCH(Checklist48[[#This Row],[PIGUID]],PIs[GUID],0),8)),"")</f>
        <v/>
      </c>
      <c r="N127" s="68"/>
      <c r="O127" s="68"/>
      <c r="P127" s="60" t="str">
        <f>IF(Checklist48[[#This Row],[ifna]]="NA","",IF(Checklist48[[#This Row],[RelatedPQ]]=0,"",IF(Checklist48[[#This Row],[RelatedPQ]]="","",IF((INDEX(S2PQ_relational[],MATCH(Checklist48[[#This Row],[PIGUID&amp;NO]],S2PQ_relational[PIGUID &amp; "NO"],0),1))=Checklist48[[#This Row],[PIGUID]],"niet van toepassing",""))))</f>
        <v/>
      </c>
      <c r="Q127" s="60" t="str">
        <f>IF(Checklist48[[#This Row],[N.v.t.]]="niet van toepassing",INDEX(S2PQ[[Stap 2 vragen]:[Justification]],MATCH(Checklist48[[#This Row],[RelatedPQ]],S2PQ[S2PQGUID],0),3),"")</f>
        <v/>
      </c>
      <c r="R127" s="70"/>
    </row>
    <row r="128" spans="2:18" ht="112.5" x14ac:dyDescent="0.25">
      <c r="B128" s="58"/>
      <c r="C128" s="58"/>
      <c r="D128" s="73">
        <f>IF(Checklist48[[#This Row],[SGUID]]="",IF(Checklist48[[#This Row],[SSGUID]]="",0,1),1)</f>
        <v>0</v>
      </c>
      <c r="E128" s="58" t="s">
        <v>1287</v>
      </c>
      <c r="F128" s="59" t="str">
        <f>_xlfn.IFNA(Checklist48[[#This Row],[RelatedPQ]],"NA")</f>
        <v>NA</v>
      </c>
      <c r="G128" s="60" t="e">
        <f>IF(Checklist48[[#This Row],[PIGUID]]="","",INDEX(S2PQ_relational[],MATCH(Checklist48[[#This Row],[PIGUID&amp;NO]],S2PQ_relational[PIGUID &amp; "NO"],0),2))</f>
        <v>#N/A</v>
      </c>
      <c r="H128" s="59" t="str">
        <f>Checklist48[[#This Row],[PIGUID]]&amp;"NO"</f>
        <v>6egsjG2GmQJnBZcni4xxcrNO</v>
      </c>
      <c r="I128" s="59" t="b">
        <f>IF(Checklist48[[#This Row],[PIGUID]]="","",INDEX(PIs[NA Exempt],MATCH(Checklist48[[#This Row],[PIGUID]],PIs[GUID],0),1))</f>
        <v>0</v>
      </c>
      <c r="J128" s="61" t="str">
        <f>IF(Checklist48[[#This Row],[SGUID]]="",IF(Checklist48[[#This Row],[SSGUID]]="",IF(Checklist48[[#This Row],[PIGUID]]="","",INDEX(PIs[[Column1]:[SS]],MATCH(Checklist48[[#This Row],[PIGUID]],PIs[GUID],0),2)),INDEX(PIs[[Column1]:[SS]],MATCH(Checklist48[[#This Row],[SSGUID]],PIs[SSGUID],0),18)),INDEX(PIs[[Column1]:[SS]],MATCH(Checklist48[[#This Row],[SGUID]],PIs[SGUID],0),14))</f>
        <v>FV-Smart 24.01</v>
      </c>
      <c r="K128"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v>
      </c>
      <c r="L128" s="62" t="str">
        <f>IF(Checklist48[[#This Row],[SGUID]]="",IF(Checklist48[[#This Row],[SSGUID]]="",INDEX(PIs[[Column1]:[SS]],MATCH(Checklist48[[#This Row],[PIGUID]],PIs[GUID],0),6),""),"")</f>
        <v>Uit beschikbaar bewijs behoort te blijken dat de producent zich bewust is en kennis heeft van de manier waarop praktijken op het bedrijf kunnen bijdragen aan het verminderen van de uitstoot van broeikasgassen en het verwijderen ervan uit de atmosfeer, bijvoorbeeld in samenhang met energie, bodemgezondheid, meststoffen en voedselafval.
Bij Optie 2 producentengroepen, is bewijs op kwaliteitsbeheersysteem (QMS)-niveau aanvaardbaar.</v>
      </c>
      <c r="M128" s="60" t="str">
        <f>IF(Checklist48[[#This Row],[SSGUID]]="",IF(Checklist48[[#This Row],[PIGUID]]="","",INDEX(PIs[[Column1]:[SS]],MATCH(Checklist48[[#This Row],[PIGUID]],PIs[GUID],0),8)),"")</f>
        <v>Aanbeveling</v>
      </c>
      <c r="N128" s="68"/>
      <c r="O128" s="68"/>
      <c r="P128" s="60" t="str">
        <f>IF(Checklist48[[#This Row],[ifna]]="NA","",IF(Checklist48[[#This Row],[RelatedPQ]]=0,"",IF(Checklist48[[#This Row],[RelatedPQ]]="","",IF((INDEX(S2PQ_relational[],MATCH(Checklist48[[#This Row],[PIGUID&amp;NO]],S2PQ_relational[PIGUID &amp; "NO"],0),1))=Checklist48[[#This Row],[PIGUID]],"niet van toepassing",""))))</f>
        <v/>
      </c>
      <c r="Q128" s="60" t="str">
        <f>IF(Checklist48[[#This Row],[N.v.t.]]="niet van toepassing",INDEX(S2PQ[[Stap 2 vragen]:[Justification]],MATCH(Checklist48[[#This Row],[RelatedPQ]],S2PQ[S2PQGUID],0),3),"")</f>
        <v/>
      </c>
      <c r="R128" s="70"/>
    </row>
    <row r="129" spans="2:18" ht="202.5" x14ac:dyDescent="0.25">
      <c r="B129" s="58"/>
      <c r="C129" s="58"/>
      <c r="D129" s="73">
        <f>IF(Checklist48[[#This Row],[SGUID]]="",IF(Checklist48[[#This Row],[SSGUID]]="",0,1),1)</f>
        <v>0</v>
      </c>
      <c r="E129" s="58" t="s">
        <v>326</v>
      </c>
      <c r="F129" s="59" t="str">
        <f>_xlfn.IFNA(Checklist48[[#This Row],[RelatedPQ]],"NA")</f>
        <v>NA</v>
      </c>
      <c r="G129" s="60" t="e">
        <f>IF(Checklist48[[#This Row],[PIGUID]]="","",INDEX(S2PQ_relational[],MATCH(Checklist48[[#This Row],[PIGUID&amp;NO]],S2PQ_relational[PIGUID &amp; "NO"],0),2))</f>
        <v>#N/A</v>
      </c>
      <c r="H129" s="59" t="str">
        <f>Checklist48[[#This Row],[PIGUID]]&amp;"NO"</f>
        <v>49O5Gdef9Rmv6MkS1VfQDtNO</v>
      </c>
      <c r="I129" s="59" t="b">
        <f>IF(Checklist48[[#This Row],[PIGUID]]="","",INDEX(PIs[NA Exempt],MATCH(Checklist48[[#This Row],[PIGUID]],PIs[GUID],0),1))</f>
        <v>0</v>
      </c>
      <c r="J129" s="61" t="str">
        <f>IF(Checklist48[[#This Row],[SGUID]]="",IF(Checklist48[[#This Row],[SSGUID]]="",IF(Checklist48[[#This Row],[PIGUID]]="","",INDEX(PIs[[Column1]:[SS]],MATCH(Checklist48[[#This Row],[PIGUID]],PIs[GUID],0),2)),INDEX(PIs[[Column1]:[SS]],MATCH(Checklist48[[#This Row],[SSGUID]],PIs[SSGUID],0),18)),INDEX(PIs[[Column1]:[SS]],MATCH(Checklist48[[#This Row],[SGUID]],PIs[SGUID],0),14))</f>
        <v>FV-Smart 24.02</v>
      </c>
      <c r="K129"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maakt de vorming van organische koolstof in bodems en biomassa mogelijk.</v>
      </c>
      <c r="L129" s="62" t="str">
        <f>IF(Checklist48[[#This Row],[SGUID]]="",IF(Checklist48[[#This Row],[SSGUID]]="",INDEX(PIs[[Column1]:[SS]],MATCH(Checklist48[[#This Row],[PIGUID]],PIs[GUID],0),6),""),"")</f>
        <v>Uit beschikbaar bewijs behoort te blijken dat de producent bezig is met het implementeren van agrarische praktijken, of deze al geïmplementeerd heeft, die de vorming van organische koolstof in bodems en biomassa mogelijk maken, bijvoorbeeld:
\- beheer van gewasresten (begraven van resten, zaaien op resten);
\- gebruik van dekvruchten in gewasrotatie, diversificatie van gewasrotatie, minimale of geen grondbewerking;
\- vermindering van vrijgave van nutriënten in meststofbeheer;
\- herstel van ecosystemen;
\- koolstoflandbouw en praktijken om koolstof in bodems en biomassa af te vangen.
Bij Optie 2 producentengroepen, is bewijs op kwaliteitsbeheersysteem (QMS)-niveau aanvaardbaar.</v>
      </c>
      <c r="M129" s="60" t="str">
        <f>IF(Checklist48[[#This Row],[SSGUID]]="",IF(Checklist48[[#This Row],[PIGUID]]="","",INDEX(PIs[[Column1]:[SS]],MATCH(Checklist48[[#This Row],[PIGUID]],PIs[GUID],0),8)),"")</f>
        <v>Aanbeveling</v>
      </c>
      <c r="N129" s="68"/>
      <c r="O129" s="68"/>
      <c r="P129" s="60" t="str">
        <f>IF(Checklist48[[#This Row],[ifna]]="NA","",IF(Checklist48[[#This Row],[RelatedPQ]]=0,"",IF(Checklist48[[#This Row],[RelatedPQ]]="","",IF((INDEX(S2PQ_relational[],MATCH(Checklist48[[#This Row],[PIGUID&amp;NO]],S2PQ_relational[PIGUID &amp; "NO"],0),1))=Checklist48[[#This Row],[PIGUID]],"niet van toepassing",""))))</f>
        <v/>
      </c>
      <c r="Q129" s="60" t="str">
        <f>IF(Checklist48[[#This Row],[N.v.t.]]="niet van toepassing",INDEX(S2PQ[[Stap 2 vragen]:[Justification]],MATCH(Checklist48[[#This Row],[RelatedPQ]],S2PQ[S2PQGUID],0),3),"")</f>
        <v/>
      </c>
      <c r="R129" s="70"/>
    </row>
    <row r="130" spans="2:18" ht="258.75" x14ac:dyDescent="0.25">
      <c r="B130" s="58"/>
      <c r="C130" s="58"/>
      <c r="D130" s="73">
        <f>IF(Checklist48[[#This Row],[SGUID]]="",IF(Checklist48[[#This Row],[SSGUID]]="",0,1),1)</f>
        <v>0</v>
      </c>
      <c r="E130" s="58" t="s">
        <v>333</v>
      </c>
      <c r="F130" s="59" t="str">
        <f>_xlfn.IFNA(Checklist48[[#This Row],[RelatedPQ]],"NA")</f>
        <v>NA</v>
      </c>
      <c r="G130" s="60" t="e">
        <f>IF(Checklist48[[#This Row],[PIGUID]]="","",INDEX(S2PQ_relational[],MATCH(Checklist48[[#This Row],[PIGUID&amp;NO]],S2PQ_relational[PIGUID &amp; "NO"],0),2))</f>
        <v>#N/A</v>
      </c>
      <c r="H130" s="59" t="str">
        <f>Checklist48[[#This Row],[PIGUID]]&amp;"NO"</f>
        <v>4YqiBpJwx2vQfN9fVXLcKQNO</v>
      </c>
      <c r="I130" s="59" t="b">
        <f>IF(Checklist48[[#This Row],[PIGUID]]="","",INDEX(PIs[NA Exempt],MATCH(Checklist48[[#This Row],[PIGUID]],PIs[GUID],0),1))</f>
        <v>0</v>
      </c>
      <c r="J130" s="61" t="str">
        <f>IF(Checklist48[[#This Row],[SGUID]]="",IF(Checklist48[[#This Row],[SSGUID]]="",IF(Checklist48[[#This Row],[PIGUID]]="","",INDEX(PIs[[Column1]:[SS]],MATCH(Checklist48[[#This Row],[PIGUID]],PIs[GUID],0),2)),INDEX(PIs[[Column1]:[SS]],MATCH(Checklist48[[#This Row],[SSGUID]],PIs[SSGUID],0),18)),INDEX(PIs[[Column1]:[SS]],MATCH(Checklist48[[#This Row],[SGUID]],PIs[SGUID],0),14))</f>
        <v>FV-Smart 24.03</v>
      </c>
      <c r="K130" s="60" t="str">
        <f>IF(Checklist48[[#This Row],[SGUID]]="",IF(Checklist48[[#This Row],[SSGUID]]="",IF(Checklist48[[#This Row],[PIGUID]]="","",INDEX(PIs[[Column1]:[SS]],MATCH(Checklist48[[#This Row],[PIGUID]],PIs[GUID],0),4)),INDEX(PIs[[Column1]:[Ssbody]],MATCH(Checklist48[[#This Row],[SSGUID]],PIs[SSGUID],0),19)),INDEX(PIs[[Column1]:[SS]],MATCH(Checklist48[[#This Row],[SGUID]],PIs[SGUID],0),15))</f>
        <v>De bijdrage van het bedrijf aan het verminderen en verwijderen van broeikasgas (BKG) uit de atmosfeer wordt ondersteund met metrische gegevens.</v>
      </c>
      <c r="L130" s="62" t="str">
        <f>IF(Checklist48[[#This Row],[SGUID]]="",IF(Checklist48[[#This Row],[SSGUID]]="",INDEX(PIs[[Column1]:[SS]],MATCH(Checklist48[[#This Row],[PIGUID]],PIs[GUID],0),6),""),"")</f>
        <v>Met aanvaardbare metrische gegevens kan het volgende worden berekend:
ten minste de BKG-equivalent van de totale hoeveelheid verbruikte energie op het bedrijf (in CO2e/ha/maand en CO2e/kg/maand).
Aanvullende berekeningen kunnen bijvoorbeeld omvatten:
\- BKG-equivalent van andere hoeveelheden energie die zijn berekend voor het bedrijf;
\- BKG-equivalent in verhouding tot, bijvoorbeeld, bodem en biomassa, koolstoflandbouw of milieuvoetafdruk.
Metrische gegevens behoren te verwijzen naar de diverse productielocaties van het bedrijf, tijdeenheden (bijv. groeicycli), en naar BKG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v>
      </c>
      <c r="M130" s="60" t="str">
        <f>IF(Checklist48[[#This Row],[SSGUID]]="",IF(Checklist48[[#This Row],[PIGUID]]="","",INDEX(PIs[[Column1]:[SS]],MATCH(Checklist48[[#This Row],[PIGUID]],PIs[GUID],0),8)),"")</f>
        <v>Aanbeveling</v>
      </c>
      <c r="N130" s="68"/>
      <c r="O130" s="68"/>
      <c r="P130" s="60" t="str">
        <f>IF(Checklist48[[#This Row],[ifna]]="NA","",IF(Checklist48[[#This Row],[RelatedPQ]]=0,"",IF(Checklist48[[#This Row],[RelatedPQ]]="","",IF((INDEX(S2PQ_relational[],MATCH(Checklist48[[#This Row],[PIGUID&amp;NO]],S2PQ_relational[PIGUID &amp; "NO"],0),1))=Checklist48[[#This Row],[PIGUID]],"niet van toepassing",""))))</f>
        <v/>
      </c>
      <c r="Q130" s="60" t="str">
        <f>IF(Checklist48[[#This Row],[N.v.t.]]="niet van toepassing",INDEX(S2PQ[[Stap 2 vragen]:[Justification]],MATCH(Checklist48[[#This Row],[RelatedPQ]],S2PQ[S2PQGUID],0),3),"")</f>
        <v/>
      </c>
      <c r="R130" s="70"/>
    </row>
    <row r="131" spans="2:18" ht="22.5" x14ac:dyDescent="0.25">
      <c r="B131" s="58" t="s">
        <v>434</v>
      </c>
      <c r="C131" s="58"/>
      <c r="D131" s="73">
        <f>IF(Checklist48[[#This Row],[SGUID]]="",IF(Checklist48[[#This Row],[SSGUID]]="",0,1),1)</f>
        <v>1</v>
      </c>
      <c r="E131" s="58"/>
      <c r="F131" s="59" t="str">
        <f>_xlfn.IFNA(Checklist48[[#This Row],[RelatedPQ]],"NA")</f>
        <v/>
      </c>
      <c r="G131" s="60" t="str">
        <f>IF(Checklist48[[#This Row],[PIGUID]]="","",INDEX(S2PQ_relational[],MATCH(Checklist48[[#This Row],[PIGUID&amp;NO]],S2PQ_relational[PIGUID &amp; "NO"],0),2))</f>
        <v/>
      </c>
      <c r="H131" s="59" t="str">
        <f>Checklist48[[#This Row],[PIGUID]]&amp;"NO"</f>
        <v>NO</v>
      </c>
      <c r="I131" s="59" t="str">
        <f>IF(Checklist48[[#This Row],[PIGUID]]="","",INDEX(PIs[NA Exempt],MATCH(Checklist48[[#This Row],[PIGUID]],PIs[GUID],0),1))</f>
        <v/>
      </c>
      <c r="J131" s="61" t="str">
        <f>IF(Checklist48[[#This Row],[SGUID]]="",IF(Checklist48[[#This Row],[SSGUID]]="",IF(Checklist48[[#This Row],[PIGUID]]="","",INDEX(PIs[[Column1]:[SS]],MATCH(Checklist48[[#This Row],[PIGUID]],PIs[GUID],0),2)),INDEX(PIs[[Column1]:[SS]],MATCH(Checklist48[[#This Row],[SSGUID]],PIs[SSGUID],0),18)),INDEX(PIs[[Column1]:[SS]],MATCH(Checklist48[[#This Row],[SGUID]],PIs[SGUID],0),14))</f>
        <v>FV 25 AFVALBEHEER</v>
      </c>
      <c r="K13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1" s="62" t="str">
        <f>IF(Checklist48[[#This Row],[SGUID]]="",IF(Checklist48[[#This Row],[SSGUID]]="",INDEX(PIs[[Column1]:[SS]],MATCH(Checklist48[[#This Row],[PIGUID]],PIs[GUID],0),6),""),"")</f>
        <v/>
      </c>
      <c r="M131" s="60" t="str">
        <f>IF(Checklist48[[#This Row],[SSGUID]]="",IF(Checklist48[[#This Row],[PIGUID]]="","",INDEX(PIs[[Column1]:[SS]],MATCH(Checklist48[[#This Row],[PIGUID]],PIs[GUID],0),8)),"")</f>
        <v/>
      </c>
      <c r="N131" s="68"/>
      <c r="O131" s="68"/>
      <c r="P131" s="60" t="str">
        <f>IF(Checklist48[[#This Row],[ifna]]="NA","",IF(Checklist48[[#This Row],[RelatedPQ]]=0,"",IF(Checklist48[[#This Row],[RelatedPQ]]="","",IF((INDEX(S2PQ_relational[],MATCH(Checklist48[[#This Row],[PIGUID&amp;NO]],S2PQ_relational[PIGUID &amp; "NO"],0),1))=Checklist48[[#This Row],[PIGUID]],"niet van toepassing",""))))</f>
        <v/>
      </c>
      <c r="Q131" s="60" t="str">
        <f>IF(Checklist48[[#This Row],[N.v.t.]]="niet van toepassing",INDEX(S2PQ[[Stap 2 vragen]:[Justification]],MATCH(Checklist48[[#This Row],[RelatedPQ]],S2PQ[S2PQGUID],0),3),"")</f>
        <v/>
      </c>
      <c r="R131" s="70"/>
    </row>
    <row r="132" spans="2:18" ht="33.75" hidden="1" x14ac:dyDescent="0.25">
      <c r="B132" s="58"/>
      <c r="C132" s="58" t="s">
        <v>119</v>
      </c>
      <c r="D132" s="73">
        <f>IF(Checklist48[[#This Row],[SGUID]]="",IF(Checklist48[[#This Row],[SSGUID]]="",0,1),1)</f>
        <v>1</v>
      </c>
      <c r="E132" s="58"/>
      <c r="F132" s="59" t="str">
        <f>_xlfn.IFNA(Checklist48[[#This Row],[RelatedPQ]],"NA")</f>
        <v/>
      </c>
      <c r="G132" s="60" t="str">
        <f>IF(Checklist48[[#This Row],[PIGUID]]="","",INDEX(S2PQ_relational[],MATCH(Checklist48[[#This Row],[PIGUID&amp;NO]],S2PQ_relational[PIGUID &amp; "NO"],0),2))</f>
        <v/>
      </c>
      <c r="H132" s="59" t="str">
        <f>Checklist48[[#This Row],[PIGUID]]&amp;"NO"</f>
        <v>NO</v>
      </c>
      <c r="I132" s="59" t="str">
        <f>IF(Checklist48[[#This Row],[PIGUID]]="","",INDEX(PIs[NA Exempt],MATCH(Checklist48[[#This Row],[PIGUID]],PIs[GUID],0),1))</f>
        <v/>
      </c>
      <c r="J132" s="61" t="str">
        <f>IF(Checklist48[[#This Row],[SGUID]]="",IF(Checklist48[[#This Row],[SSGUID]]="",IF(Checklist48[[#This Row],[PIGUID]]="","",INDEX(PIs[[Column1]:[SS]],MATCH(Checklist48[[#This Row],[PIGUID]],PIs[GUID],0),2)),INDEX(PIs[[Column1]:[SS]],MATCH(Checklist48[[#This Row],[SSGUID]],PIs[SSGUID],0),18)),INDEX(PIs[[Column1]:[SS]],MATCH(Checklist48[[#This Row],[SGUID]],PIs[SGUID],0),14))</f>
        <v>-</v>
      </c>
      <c r="K13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2" s="62" t="str">
        <f>IF(Checklist48[[#This Row],[SGUID]]="",IF(Checklist48[[#This Row],[SSGUID]]="",INDEX(PIs[[Column1]:[SS]],MATCH(Checklist48[[#This Row],[PIGUID]],PIs[GUID],0),6),""),"")</f>
        <v/>
      </c>
      <c r="M132" s="60" t="str">
        <f>IF(Checklist48[[#This Row],[SSGUID]]="",IF(Checklist48[[#This Row],[PIGUID]]="","",INDEX(PIs[[Column1]:[SS]],MATCH(Checklist48[[#This Row],[PIGUID]],PIs[GUID],0),8)),"")</f>
        <v/>
      </c>
      <c r="N132" s="68"/>
      <c r="O132" s="68"/>
      <c r="P132" s="60" t="str">
        <f>IF(Checklist48[[#This Row],[ifna]]="NA","",IF(Checklist48[[#This Row],[RelatedPQ]]=0,"",IF(Checklist48[[#This Row],[RelatedPQ]]="","",IF((INDEX(S2PQ_relational[],MATCH(Checklist48[[#This Row],[PIGUID&amp;NO]],S2PQ_relational[PIGUID &amp; "NO"],0),1))=Checklist48[[#This Row],[PIGUID]],"niet van toepassing",""))))</f>
        <v/>
      </c>
      <c r="Q132" s="60" t="str">
        <f>IF(Checklist48[[#This Row],[N.v.t.]]="niet van toepassing",INDEX(S2PQ[[Stap 2 vragen]:[Justification]],MATCH(Checklist48[[#This Row],[RelatedPQ]],S2PQ[S2PQGUID],0),3),"")</f>
        <v/>
      </c>
      <c r="R132" s="70"/>
    </row>
    <row r="133" spans="2:18" ht="101.25" x14ac:dyDescent="0.25">
      <c r="B133" s="58"/>
      <c r="C133" s="58"/>
      <c r="D133" s="73">
        <f>IF(Checklist48[[#This Row],[SGUID]]="",IF(Checklist48[[#This Row],[SSGUID]]="",0,1),1)</f>
        <v>0</v>
      </c>
      <c r="E133" s="58" t="s">
        <v>1335</v>
      </c>
      <c r="F133" s="59" t="str">
        <f>_xlfn.IFNA(Checklist48[[#This Row],[RelatedPQ]],"NA")</f>
        <v>NA</v>
      </c>
      <c r="G133" s="60" t="e">
        <f>IF(Checklist48[[#This Row],[PIGUID]]="","",INDEX(S2PQ_relational[],MATCH(Checklist48[[#This Row],[PIGUID&amp;NO]],S2PQ_relational[PIGUID &amp; "NO"],0),2))</f>
        <v>#N/A</v>
      </c>
      <c r="H133" s="59" t="str">
        <f>Checklist48[[#This Row],[PIGUID]]&amp;"NO"</f>
        <v>1XmGS7Qihzki5XGusiw83SNO</v>
      </c>
      <c r="I133" s="59" t="b">
        <f>IF(Checklist48[[#This Row],[PIGUID]]="","",INDEX(PIs[NA Exempt],MATCH(Checklist48[[#This Row],[PIGUID]],PIs[GUID],0),1))</f>
        <v>0</v>
      </c>
      <c r="J133" s="61" t="str">
        <f>IF(Checklist48[[#This Row],[SGUID]]="",IF(Checklist48[[#This Row],[SSGUID]]="",IF(Checklist48[[#This Row],[PIGUID]]="","",INDEX(PIs[[Column1]:[SS]],MATCH(Checklist48[[#This Row],[PIGUID]],PIs[GUID],0),2)),INDEX(PIs[[Column1]:[SS]],MATCH(Checklist48[[#This Row],[SSGUID]],PIs[SSGUID],0),18)),INDEX(PIs[[Column1]:[SS]],MATCH(Checklist48[[#This Row],[SGUID]],PIs[SGUID],0),14))</f>
        <v>FV-Smart 25.01</v>
      </c>
      <c r="K13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afvalbeheerssysteem geïmplementeerd.</v>
      </c>
      <c r="L133" s="62" t="str">
        <f>IF(Checklist48[[#This Row],[SGUID]]="",IF(Checklist48[[#This Row],[SSGUID]]="",INDEX(PIs[[Column1]:[SS]],MATCH(Checklist48[[#This Row],[PIGUID]],PIs[GUID],0),6),""),"")</f>
        <v>Een afvalbeheerssysteem dat mogelijke verontreiniging van het product of het milieu (lucht, bodem, substraat en water) aanpakt, moet:
\- gedocumenteerd en actueel zijn;
\- het verzamelen, opslaan en verwijderen van afvalmateriaal, met inbegrip van gewasbeschermingsmiddelen, meststoffen, afvalwater, drainage en verpakkingsmateriaal, voor zover van toepassing in aanmerking nemen.</v>
      </c>
      <c r="M133" s="60" t="str">
        <f>IF(Checklist48[[#This Row],[SSGUID]]="",IF(Checklist48[[#This Row],[PIGUID]]="","",INDEX(PIs[[Column1]:[SS]],MATCH(Checklist48[[#This Row],[PIGUID]],PIs[GUID],0),8)),"")</f>
        <v>Major Must</v>
      </c>
      <c r="N133" s="68"/>
      <c r="O133" s="68"/>
      <c r="P133" s="60" t="str">
        <f>IF(Checklist48[[#This Row],[ifna]]="NA","",IF(Checklist48[[#This Row],[RelatedPQ]]=0,"",IF(Checklist48[[#This Row],[RelatedPQ]]="","",IF((INDEX(S2PQ_relational[],MATCH(Checklist48[[#This Row],[PIGUID&amp;NO]],S2PQ_relational[PIGUID &amp; "NO"],0),1))=Checklist48[[#This Row],[PIGUID]],"niet van toepassing",""))))</f>
        <v/>
      </c>
      <c r="Q133" s="60" t="str">
        <f>IF(Checklist48[[#This Row],[N.v.t.]]="niet van toepassing",INDEX(S2PQ[[Stap 2 vragen]:[Justification]],MATCH(Checklist48[[#This Row],[RelatedPQ]],S2PQ[S2PQGUID],0),3),"")</f>
        <v/>
      </c>
      <c r="R133" s="70"/>
    </row>
    <row r="134" spans="2:18" ht="90" x14ac:dyDescent="0.25">
      <c r="B134" s="58"/>
      <c r="C134" s="58"/>
      <c r="D134" s="73">
        <f>IF(Checklist48[[#This Row],[SGUID]]="",IF(Checklist48[[#This Row],[SSGUID]]="",0,1),1)</f>
        <v>0</v>
      </c>
      <c r="E134" s="58" t="s">
        <v>1277</v>
      </c>
      <c r="F134" s="59" t="str">
        <f>_xlfn.IFNA(Checklist48[[#This Row],[RelatedPQ]],"NA")</f>
        <v>NA</v>
      </c>
      <c r="G134" s="60" t="e">
        <f>IF(Checklist48[[#This Row],[PIGUID]]="","",INDEX(S2PQ_relational[],MATCH(Checklist48[[#This Row],[PIGUID&amp;NO]],S2PQ_relational[PIGUID &amp; "NO"],0),2))</f>
        <v>#N/A</v>
      </c>
      <c r="H134" s="59" t="str">
        <f>Checklist48[[#This Row],[PIGUID]]&amp;"NO"</f>
        <v>53ZBDvkOCTGKZlFXflHqYLNO</v>
      </c>
      <c r="I134" s="59" t="b">
        <f>IF(Checklist48[[#This Row],[PIGUID]]="","",INDEX(PIs[NA Exempt],MATCH(Checklist48[[#This Row],[PIGUID]],PIs[GUID],0),1))</f>
        <v>0</v>
      </c>
      <c r="J134" s="61" t="str">
        <f>IF(Checklist48[[#This Row],[SGUID]]="",IF(Checklist48[[#This Row],[SSGUID]]="",IF(Checklist48[[#This Row],[PIGUID]]="","",INDEX(PIs[[Column1]:[SS]],MATCH(Checklist48[[#This Row],[PIGUID]],PIs[GUID],0),2)),INDEX(PIs[[Column1]:[SS]],MATCH(Checklist48[[#This Row],[SSGUID]],PIs[SSGUID],0),18)),INDEX(PIs[[Column1]:[SS]],MATCH(Checklist48[[#This Row],[SGUID]],PIs[SGUID],0),14))</f>
        <v>FV-Smart 25.02</v>
      </c>
      <c r="K134" s="60" t="str">
        <f>IF(Checklist48[[#This Row],[SGUID]]="",IF(Checklist48[[#This Row],[SSGUID]]="",IF(Checklist48[[#This Row],[PIGUID]]="","",INDEX(PIs[[Column1]:[SS]],MATCH(Checklist48[[#This Row],[PIGUID]],PIs[GUID],0),4)),INDEX(PIs[[Column1]:[Ssbody]],MATCH(Checklist48[[#This Row],[SSGUID]],PIs[SSGUID],0),19)),INDEX(PIs[[Column1]:[SS]],MATCH(Checklist48[[#This Row],[SGUID]],PIs[SGUID],0),15))</f>
        <v>Afvalproducten en bronnen van vervuiling worden geïdentificeerd op alle terreinen van het bedrijf.</v>
      </c>
      <c r="L134" s="62" t="str">
        <f>IF(Checklist48[[#This Row],[SGUID]]="",IF(Checklist48[[#This Row],[SSGUID]]="",INDEX(PIs[[Column1]:[SS]],MATCH(Checklist48[[#This Row],[PIGUID]],PIs[GUID],0),6),""),"")</f>
        <v>Mogelijke afvalproducten (papier, karton, plastic, olie, etc.) en bronnen van vervuiling (overmatige meststoffen, uitlaatgas, olie, brandstof, lawaai, afvalwater, chemicaliën, etc.) die samenhangen met de bedrijfsprocessen, moeten geïdentificeerd worden.
Bij Optie 2 producentengroepen, is bewijs op kwaliteitsbeheersysteem (QMS)-niveau aanvaardbaar.</v>
      </c>
      <c r="M134" s="60" t="str">
        <f>IF(Checklist48[[#This Row],[SSGUID]]="",IF(Checklist48[[#This Row],[PIGUID]]="","",INDEX(PIs[[Column1]:[SS]],MATCH(Checklist48[[#This Row],[PIGUID]],PIs[GUID],0),8)),"")</f>
        <v>Minor Must</v>
      </c>
      <c r="N134" s="68"/>
      <c r="O134" s="68"/>
      <c r="P134" s="60" t="str">
        <f>IF(Checklist48[[#This Row],[ifna]]="NA","",IF(Checklist48[[#This Row],[RelatedPQ]]=0,"",IF(Checklist48[[#This Row],[RelatedPQ]]="","",IF((INDEX(S2PQ_relational[],MATCH(Checklist48[[#This Row],[PIGUID&amp;NO]],S2PQ_relational[PIGUID &amp; "NO"],0),1))=Checklist48[[#This Row],[PIGUID]],"niet van toepassing",""))))</f>
        <v/>
      </c>
      <c r="Q134" s="60" t="str">
        <f>IF(Checklist48[[#This Row],[N.v.t.]]="niet van toepassing",INDEX(S2PQ[[Stap 2 vragen]:[Justification]],MATCH(Checklist48[[#This Row],[RelatedPQ]],S2PQ[S2PQGUID],0),3),"")</f>
        <v/>
      </c>
      <c r="R134" s="70"/>
    </row>
    <row r="135" spans="2:18" ht="56.25" x14ac:dyDescent="0.25">
      <c r="B135" s="58"/>
      <c r="C135" s="58"/>
      <c r="D135" s="73">
        <f>IF(Checklist48[[#This Row],[SGUID]]="",IF(Checklist48[[#This Row],[SSGUID]]="",0,1),1)</f>
        <v>0</v>
      </c>
      <c r="E135" s="58" t="s">
        <v>1247</v>
      </c>
      <c r="F135" s="59" t="str">
        <f>_xlfn.IFNA(Checklist48[[#This Row],[RelatedPQ]],"NA")</f>
        <v>NA</v>
      </c>
      <c r="G135" s="60" t="e">
        <f>IF(Checklist48[[#This Row],[PIGUID]]="","",INDEX(S2PQ_relational[],MATCH(Checklist48[[#This Row],[PIGUID&amp;NO]],S2PQ_relational[PIGUID &amp; "NO"],0),2))</f>
        <v>#N/A</v>
      </c>
      <c r="H135" s="59" t="str">
        <f>Checklist48[[#This Row],[PIGUID]]&amp;"NO"</f>
        <v>3yUDOjLjm9ClXNApEpBuBeNO</v>
      </c>
      <c r="I135" s="59" t="b">
        <f>IF(Checklist48[[#This Row],[PIGUID]]="","",INDEX(PIs[NA Exempt],MATCH(Checklist48[[#This Row],[PIGUID]],PIs[GUID],0),1))</f>
        <v>0</v>
      </c>
      <c r="J135" s="61" t="str">
        <f>IF(Checklist48[[#This Row],[SGUID]]="",IF(Checklist48[[#This Row],[SSGUID]]="",IF(Checklist48[[#This Row],[PIGUID]]="","",INDEX(PIs[[Column1]:[SS]],MATCH(Checklist48[[#This Row],[PIGUID]],PIs[GUID],0),2)),INDEX(PIs[[Column1]:[SS]],MATCH(Checklist48[[#This Row],[SSGUID]],PIs[SSGUID],0),18)),INDEX(PIs[[Column1]:[SS]],MATCH(Checklist48[[#This Row],[SGUID]],PIs[SGUID],0),14))</f>
        <v>FV-Smart 25.03</v>
      </c>
      <c r="K135" s="60" t="str">
        <f>IF(Checklist48[[#This Row],[SGUID]]="",IF(Checklist48[[#This Row],[SSGUID]]="",IF(Checklist48[[#This Row],[PIGUID]]="","",INDEX(PIs[[Column1]:[SS]],MATCH(Checklist48[[#This Row],[PIGUID]],PIs[GUID],0),4)),INDEX(PIs[[Column1]:[Ssbody]],MATCH(Checklist48[[#This Row],[SSGUID]],PIs[SSGUID],0),19)),INDEX(PIs[[Column1]:[SS]],MATCH(Checklist48[[#This Row],[SGUID]],PIs[SGUID],0),15))</f>
        <v>Alle heftrucks en ander rijdend transportmateriaal zijn schoon en goed onderhouden en van dien aard dat verontreiniging van het product door emissies wordt voorkomen.</v>
      </c>
      <c r="L135" s="62" t="str">
        <f>IF(Checklist48[[#This Row],[SGUID]]="",IF(Checklist48[[#This Row],[SSGUID]]="",INDEX(PIs[[Column1]:[SS]],MATCH(Checklist48[[#This Row],[PIGUID]],PIs[GUID],0),6),""),"")</f>
        <v>Intern transportmateriaal behoort zodanig onderhouden te worden dat verontreiniging van het product wordt voorkomen, met extra aandacht voor rookgassen. Heftrucks en ander transportmateriaal behoren elektrisch of met gas aangedreven te zijn.</v>
      </c>
      <c r="M135" s="60" t="str">
        <f>IF(Checklist48[[#This Row],[SSGUID]]="",IF(Checklist48[[#This Row],[PIGUID]]="","",INDEX(PIs[[Column1]:[SS]],MATCH(Checklist48[[#This Row],[PIGUID]],PIs[GUID],0),8)),"")</f>
        <v>Aanbeveling</v>
      </c>
      <c r="N135" s="68"/>
      <c r="O135" s="68"/>
      <c r="P135" s="60" t="str">
        <f>IF(Checklist48[[#This Row],[ifna]]="NA","",IF(Checklist48[[#This Row],[RelatedPQ]]=0,"",IF(Checklist48[[#This Row],[RelatedPQ]]="","",IF((INDEX(S2PQ_relational[],MATCH(Checklist48[[#This Row],[PIGUID&amp;NO]],S2PQ_relational[PIGUID &amp; "NO"],0),1))=Checklist48[[#This Row],[PIGUID]],"niet van toepassing",""))))</f>
        <v/>
      </c>
      <c r="Q135" s="60" t="str">
        <f>IF(Checklist48[[#This Row],[N.v.t.]]="niet van toepassing",INDEX(S2PQ[[Stap 2 vragen]:[Justification]],MATCH(Checklist48[[#This Row],[RelatedPQ]],S2PQ[S2PQGUID],0),3),"")</f>
        <v/>
      </c>
      <c r="R135" s="70"/>
    </row>
    <row r="136" spans="2:18" ht="90" x14ac:dyDescent="0.25">
      <c r="B136" s="58"/>
      <c r="C136" s="58"/>
      <c r="D136" s="73">
        <f>IF(Checklist48[[#This Row],[SGUID]]="",IF(Checklist48[[#This Row],[SSGUID]]="",0,1),1)</f>
        <v>0</v>
      </c>
      <c r="E136" s="58" t="s">
        <v>1274</v>
      </c>
      <c r="F136" s="59" t="str">
        <f>_xlfn.IFNA(Checklist48[[#This Row],[RelatedPQ]],"NA")</f>
        <v>NA</v>
      </c>
      <c r="G136" s="60" t="e">
        <f>IF(Checklist48[[#This Row],[PIGUID]]="","",INDEX(S2PQ_relational[],MATCH(Checklist48[[#This Row],[PIGUID&amp;NO]],S2PQ_relational[PIGUID &amp; "NO"],0),2))</f>
        <v>#N/A</v>
      </c>
      <c r="H136" s="59" t="str">
        <f>Checklist48[[#This Row],[PIGUID]]&amp;"NO"</f>
        <v>1GLZlJsEeCukebd9EPhO6ANO</v>
      </c>
      <c r="I136" s="59" t="b">
        <f>IF(Checklist48[[#This Row],[PIGUID]]="","",INDEX(PIs[NA Exempt],MATCH(Checklist48[[#This Row],[PIGUID]],PIs[GUID],0),1))</f>
        <v>0</v>
      </c>
      <c r="J136" s="61" t="str">
        <f>IF(Checklist48[[#This Row],[SGUID]]="",IF(Checklist48[[#This Row],[SSGUID]]="",IF(Checklist48[[#This Row],[PIGUID]]="","",INDEX(PIs[[Column1]:[SS]],MATCH(Checklist48[[#This Row],[PIGUID]],PIs[GUID],0),2)),INDEX(PIs[[Column1]:[SS]],MATCH(Checklist48[[#This Row],[SSGUID]],PIs[SSGUID],0),18)),INDEX(PIs[[Column1]:[SS]],MATCH(Checklist48[[#This Row],[SGUID]],PIs[SGUID],0),14))</f>
        <v>FV-Smart 25.04</v>
      </c>
      <c r="K136" s="60" t="str">
        <f>IF(Checklist48[[#This Row],[SGUID]]="",IF(Checklist48[[#This Row],[SSGUID]]="",IF(Checklist48[[#This Row],[PIGUID]]="","",INDEX(PIs[[Column1]:[SS]],MATCH(Checklist48[[#This Row],[PIGUID]],PIs[GUID],0),4)),INDEX(PIs[[Column1]:[Ssbody]],MATCH(Checklist48[[#This Row],[SSGUID]],PIs[SSGUID],0),19)),INDEX(PIs[[Column1]:[SS]],MATCH(Checklist48[[#This Row],[SGUID]],PIs[SGUID],0),15))</f>
        <v>De opslagplaatsen voor diesel- en andere brandstofolietanks zijn vanuit milieuoogpunt veilig.</v>
      </c>
      <c r="L136" s="62" t="str">
        <f>IF(Checklist48[[#This Row],[SGUID]]="",IF(Checklist48[[#This Row],[SSGUID]]="",INDEX(PIs[[Column1]:[SS]],MATCH(Checklist48[[#This Row],[PIGUID]],PIs[GUID],0),6),""),"")</f>
        <v>Opslagplaatsen moeten zodanig worden onderhouden dat de risico’s voor het milieu worden beperkt. Als minimale eis geldt een dubbelwandige, ondoorlaatbare zone die een capaciteit moet hebben van minstens 110% van de inhoud van de grootste tank die hierin is opgeslagen. In een milieugevoelig gebied moet de capaciteit 165% van de inhoud van de grootste tank zijn.</v>
      </c>
      <c r="M136" s="60" t="str">
        <f>IF(Checklist48[[#This Row],[SSGUID]]="",IF(Checklist48[[#This Row],[PIGUID]]="","",INDEX(PIs[[Column1]:[SS]],MATCH(Checklist48[[#This Row],[PIGUID]],PIs[GUID],0),8)),"")</f>
        <v>Minor Must</v>
      </c>
      <c r="N136" s="68"/>
      <c r="O136" s="68"/>
      <c r="P136" s="60" t="str">
        <f>IF(Checklist48[[#This Row],[ifna]]="NA","",IF(Checklist48[[#This Row],[RelatedPQ]]=0,"",IF(Checklist48[[#This Row],[RelatedPQ]]="","",IF((INDEX(S2PQ_relational[],MATCH(Checklist48[[#This Row],[PIGUID&amp;NO]],S2PQ_relational[PIGUID &amp; "NO"],0),1))=Checklist48[[#This Row],[PIGUID]],"niet van toepassing",""))))</f>
        <v/>
      </c>
      <c r="Q136" s="60" t="str">
        <f>IF(Checklist48[[#This Row],[N.v.t.]]="niet van toepassing",INDEX(S2PQ[[Stap 2 vragen]:[Justification]],MATCH(Checklist48[[#This Row],[RelatedPQ]],S2PQ[S2PQGUID],0),3),"")</f>
        <v/>
      </c>
      <c r="R136" s="70"/>
    </row>
    <row r="137" spans="2:18" ht="45" x14ac:dyDescent="0.25">
      <c r="B137" s="58"/>
      <c r="C137" s="58"/>
      <c r="D137" s="73">
        <f>IF(Checklist48[[#This Row],[SGUID]]="",IF(Checklist48[[#This Row],[SSGUID]]="",0,1),1)</f>
        <v>0</v>
      </c>
      <c r="E137" s="58" t="s">
        <v>1280</v>
      </c>
      <c r="F137" s="59" t="str">
        <f>_xlfn.IFNA(Checklist48[[#This Row],[RelatedPQ]],"NA")</f>
        <v>NA</v>
      </c>
      <c r="G137" s="60" t="e">
        <f>IF(Checklist48[[#This Row],[PIGUID]]="","",INDEX(S2PQ_relational[],MATCH(Checklist48[[#This Row],[PIGUID&amp;NO]],S2PQ_relational[PIGUID &amp; "NO"],0),2))</f>
        <v>#N/A</v>
      </c>
      <c r="H137" s="59" t="str">
        <f>Checklist48[[#This Row],[PIGUID]]&amp;"NO"</f>
        <v>7MYFuAnDk5UWLMrhUv6prBNO</v>
      </c>
      <c r="I137" s="59" t="b">
        <f>IF(Checklist48[[#This Row],[PIGUID]]="","",INDEX(PIs[NA Exempt],MATCH(Checklist48[[#This Row],[PIGUID]],PIs[GUID],0),1))</f>
        <v>0</v>
      </c>
      <c r="J137" s="61" t="str">
        <f>IF(Checklist48[[#This Row],[SGUID]]="",IF(Checklist48[[#This Row],[SSGUID]]="",IF(Checklist48[[#This Row],[PIGUID]]="","",INDEX(PIs[[Column1]:[SS]],MATCH(Checklist48[[#This Row],[PIGUID]],PIs[GUID],0),2)),INDEX(PIs[[Column1]:[SS]],MATCH(Checklist48[[#This Row],[SSGUID]],PIs[SSGUID],0),18)),INDEX(PIs[[Column1]:[SS]],MATCH(Checklist48[[#This Row],[SGUID]],PIs[SGUID],0),14))</f>
        <v>FV-Smart 25.05</v>
      </c>
      <c r="K137" s="60" t="str">
        <f>IF(Checklist48[[#This Row],[SGUID]]="",IF(Checklist48[[#This Row],[SSGUID]]="",IF(Checklist48[[#This Row],[PIGUID]]="","",INDEX(PIs[[Column1]:[SS]],MATCH(Checklist48[[#This Row],[PIGUID]],PIs[GUID],0),4)),INDEX(PIs[[Column1]:[Ssbody]],MATCH(Checklist48[[#This Row],[SSGUID]],PIs[SSGUID],0),19)),INDEX(PIs[[Column1]:[SS]],MATCH(Checklist48[[#This Row],[SGUID]],PIs[SGUID],0),15))</f>
        <v>Organisch afval wordt op een geschikte wijze beheerd om het risico op verontreiniging van het milieu te verminderen.</v>
      </c>
      <c r="L137" s="62" t="str">
        <f>IF(Checklist48[[#This Row],[SGUID]]="",IF(Checklist48[[#This Row],[SSGUID]]="",INDEX(PIs[[Column1]:[SS]],MATCH(Checklist48[[#This Row],[PIGUID]],PIs[GUID],0),6),""),"")</f>
        <v>Organisch afval behoort gecomposteerd te zijn en voor bodemverbetering gebruikt te worden. De composteringsmethode behoort het risico op de overdracht van plagen, ziekte en onkruid in te perken.</v>
      </c>
      <c r="M137" s="60" t="str">
        <f>IF(Checklist48[[#This Row],[SSGUID]]="",IF(Checklist48[[#This Row],[PIGUID]]="","",INDEX(PIs[[Column1]:[SS]],MATCH(Checklist48[[#This Row],[PIGUID]],PIs[GUID],0),8)),"")</f>
        <v>Aanbeveling</v>
      </c>
      <c r="N137" s="68"/>
      <c r="O137" s="68"/>
      <c r="P137" s="60" t="str">
        <f>IF(Checklist48[[#This Row],[ifna]]="NA","",IF(Checklist48[[#This Row],[RelatedPQ]]=0,"",IF(Checklist48[[#This Row],[RelatedPQ]]="","",IF((INDEX(S2PQ_relational[],MATCH(Checklist48[[#This Row],[PIGUID&amp;NO]],S2PQ_relational[PIGUID &amp; "NO"],0),1))=Checklist48[[#This Row],[PIGUID]],"niet van toepassing",""))))</f>
        <v/>
      </c>
      <c r="Q137" s="60" t="str">
        <f>IF(Checklist48[[#This Row],[N.v.t.]]="niet van toepassing",INDEX(S2PQ[[Stap 2 vragen]:[Justification]],MATCH(Checklist48[[#This Row],[RelatedPQ]],S2PQ[S2PQGUID],0),3),"")</f>
        <v/>
      </c>
      <c r="R137" s="70"/>
    </row>
    <row r="138" spans="2:18" ht="90" x14ac:dyDescent="0.25">
      <c r="B138" s="58"/>
      <c r="C138" s="58"/>
      <c r="D138" s="73">
        <f>IF(Checklist48[[#This Row],[SGUID]]="",IF(Checklist48[[#This Row],[SSGUID]]="",0,1),1)</f>
        <v>0</v>
      </c>
      <c r="E138" s="58" t="s">
        <v>1296</v>
      </c>
      <c r="F138" s="59" t="str">
        <f>_xlfn.IFNA(Checklist48[[#This Row],[RelatedPQ]],"NA")</f>
        <v>NA</v>
      </c>
      <c r="G138" s="60" t="e">
        <f>IF(Checklist48[[#This Row],[PIGUID]]="","",INDEX(S2PQ_relational[],MATCH(Checklist48[[#This Row],[PIGUID&amp;NO]],S2PQ_relational[PIGUID &amp; "NO"],0),2))</f>
        <v>#N/A</v>
      </c>
      <c r="H138" s="59" t="str">
        <f>Checklist48[[#This Row],[PIGUID]]&amp;"NO"</f>
        <v>4ASrcZec5wEAiWp9gwqMnyNO</v>
      </c>
      <c r="I138" s="59" t="b">
        <f>IF(Checklist48[[#This Row],[PIGUID]]="","",INDEX(PIs[NA Exempt],MATCH(Checklist48[[#This Row],[PIGUID]],PIs[GUID],0),1))</f>
        <v>0</v>
      </c>
      <c r="J138" s="61" t="str">
        <f>IF(Checklist48[[#This Row],[SGUID]]="",IF(Checklist48[[#This Row],[SSGUID]]="",IF(Checklist48[[#This Row],[PIGUID]]="","",INDEX(PIs[[Column1]:[SS]],MATCH(Checklist48[[#This Row],[PIGUID]],PIs[GUID],0),2)),INDEX(PIs[[Column1]:[SS]],MATCH(Checklist48[[#This Row],[SSGUID]],PIs[SSGUID],0),18)),INDEX(PIs[[Column1]:[SS]],MATCH(Checklist48[[#This Row],[SGUID]],PIs[SGUID],0),14))</f>
        <v>FV-Smart 25.06</v>
      </c>
      <c r="K138" s="60" t="str">
        <f>IF(Checklist48[[#This Row],[SGUID]]="",IF(Checklist48[[#This Row],[SSGUID]]="",IF(Checklist48[[#This Row],[PIGUID]]="","",INDEX(PIs[[Column1]:[SS]],MATCH(Checklist48[[#This Row],[PIGUID]],PIs[GUID],0),4)),INDEX(PIs[[Column1]:[Ssbody]],MATCH(Checklist48[[#This Row],[SSGUID]],PIs[SSGUID],0),19)),INDEX(PIs[[Column1]:[SS]],MATCH(Checklist48[[#This Row],[SGUID]],PIs[SGUID],0),15))</f>
        <v>Het water dat wordt gebruikt voor was- en schoonmaakdoeleinden wordt afgevoerd op een wijze die de impact op het milieu, gezondheid en veiligheid tot een minimum beperkt.</v>
      </c>
      <c r="L138" s="62" t="str">
        <f>IF(Checklist48[[#This Row],[SGUID]]="",IF(Checklist48[[#This Row],[SSGUID]]="",INDEX(PIs[[Column1]:[SS]],MATCH(Checklist48[[#This Row],[PIGUID]],PIs[GUID],0),6),""),"")</f>
        <v>Afvalwater als gevolg van het wassen van verontreinigde machines (sproeiapparatuur, persoonlijke beschermingsmiddelen (PBM), hydrokoelers, etc.) moet worden afgevoerd op een wijze die geen risico vormt voor het milieu of de menselijke gezondheid. Drainage mag geen risico vormen voor verontreiniging van waterbronnen en aanvoersystemen.</v>
      </c>
      <c r="M138" s="60" t="str">
        <f>IF(Checklist48[[#This Row],[SSGUID]]="",IF(Checklist48[[#This Row],[PIGUID]]="","",INDEX(PIs[[Column1]:[SS]],MATCH(Checklist48[[#This Row],[PIGUID]],PIs[GUID],0),8)),"")</f>
        <v>Minor Must</v>
      </c>
      <c r="N138" s="68"/>
      <c r="O138" s="68"/>
      <c r="P138" s="60" t="str">
        <f>IF(Checklist48[[#This Row],[ifna]]="NA","",IF(Checklist48[[#This Row],[RelatedPQ]]=0,"",IF(Checklist48[[#This Row],[RelatedPQ]]="","",IF((INDEX(S2PQ_relational[],MATCH(Checklist48[[#This Row],[PIGUID&amp;NO]],S2PQ_relational[PIGUID &amp; "NO"],0),1))=Checklist48[[#This Row],[PIGUID]],"niet van toepassing",""))))</f>
        <v/>
      </c>
      <c r="Q138" s="60" t="str">
        <f>IF(Checklist48[[#This Row],[N.v.t.]]="niet van toepassing",INDEX(S2PQ[[Stap 2 vragen]:[Justification]],MATCH(Checklist48[[#This Row],[RelatedPQ]],S2PQ[S2PQGUID],0),3),"")</f>
        <v/>
      </c>
      <c r="R138" s="70"/>
    </row>
    <row r="139" spans="2:18" ht="45" x14ac:dyDescent="0.25">
      <c r="B139" s="58"/>
      <c r="C139" s="58"/>
      <c r="D139" s="73">
        <f>IF(Checklist48[[#This Row],[SGUID]]="",IF(Checklist48[[#This Row],[SSGUID]]="",0,1),1)</f>
        <v>0</v>
      </c>
      <c r="E139" s="58" t="s">
        <v>510</v>
      </c>
      <c r="F139" s="59" t="str">
        <f>_xlfn.IFNA(Checklist48[[#This Row],[RelatedPQ]],"NA")</f>
        <v>NA</v>
      </c>
      <c r="G139" s="60" t="e">
        <f>IF(Checklist48[[#This Row],[PIGUID]]="","",INDEX(S2PQ_relational[],MATCH(Checklist48[[#This Row],[PIGUID&amp;NO]],S2PQ_relational[PIGUID &amp; "NO"],0),2))</f>
        <v>#N/A</v>
      </c>
      <c r="H139" s="59" t="str">
        <f>Checklist48[[#This Row],[PIGUID]]&amp;"NO"</f>
        <v>60mlbltbR7bpHX6HuZBmDMNO</v>
      </c>
      <c r="I139" s="59" t="b">
        <f>IF(Checklist48[[#This Row],[PIGUID]]="","",INDEX(PIs[NA Exempt],MATCH(Checklist48[[#This Row],[PIGUID]],PIs[GUID],0),1))</f>
        <v>0</v>
      </c>
      <c r="J139" s="61" t="str">
        <f>IF(Checklist48[[#This Row],[SGUID]]="",IF(Checklist48[[#This Row],[SSGUID]]="",IF(Checklist48[[#This Row],[PIGUID]]="","",INDEX(PIs[[Column1]:[SS]],MATCH(Checklist48[[#This Row],[PIGUID]],PIs[GUID],0),2)),INDEX(PIs[[Column1]:[SS]],MATCH(Checklist48[[#This Row],[SSGUID]],PIs[SSGUID],0),18)),INDEX(PIs[[Column1]:[SS]],MATCH(Checklist48[[#This Row],[SGUID]],PIs[SGUID],0),14))</f>
        <v>FV-Smart 25.07</v>
      </c>
      <c r="K139" s="60" t="str">
        <f>IF(Checklist48[[#This Row],[SGUID]]="",IF(Checklist48[[#This Row],[SSGUID]]="",IF(Checklist48[[#This Row],[PIGUID]]="","",INDEX(PIs[[Column1]:[SS]],MATCH(Checklist48[[#This Row],[PIGUID]],PIs[GUID],0),4)),INDEX(PIs[[Column1]:[Ssbody]],MATCH(Checklist48[[#This Row],[SSGUID]],PIs[SSGUID],0),19)),INDEX(PIs[[Column1]:[SS]],MATCH(Checklist48[[#This Row],[SGUID]],PIs[SGUID],0),15))</f>
        <v>Fragmenten en kleine stukjes verpakkingsmateriaal en ander afval dat niet samenhangt met het product, worden van het veld verwijderd.</v>
      </c>
      <c r="L139" s="62" t="str">
        <f>IF(Checklist48[[#This Row],[SGUID]]="",IF(Checklist48[[#This Row],[SSGUID]]="",INDEX(PIs[[Column1]:[SS]],MATCH(Checklist48[[#This Row],[PIGUID]],PIs[GUID],0),6),""),"")</f>
        <v>Fragmenten en kleine stukjes verpakkingsmateriaal en ander afval dat niet samenhangt met het product moeten worden verwijderd van de productielocatie nadat het specifieke veldproces is afgerond.</v>
      </c>
      <c r="M139" s="60" t="str">
        <f>IF(Checklist48[[#This Row],[SSGUID]]="",IF(Checklist48[[#This Row],[PIGUID]]="","",INDEX(PIs[[Column1]:[SS]],MATCH(Checklist48[[#This Row],[PIGUID]],PIs[GUID],0),8)),"")</f>
        <v>Minor Must</v>
      </c>
      <c r="N139" s="68"/>
      <c r="O139" s="68"/>
      <c r="P139" s="60" t="str">
        <f>IF(Checklist48[[#This Row],[ifna]]="NA","",IF(Checklist48[[#This Row],[RelatedPQ]]=0,"",IF(Checklist48[[#This Row],[RelatedPQ]]="","",IF((INDEX(S2PQ_relational[],MATCH(Checklist48[[#This Row],[PIGUID&amp;NO]],S2PQ_relational[PIGUID &amp; "NO"],0),1))=Checklist48[[#This Row],[PIGUID]],"niet van toepassing",""))))</f>
        <v/>
      </c>
      <c r="Q139" s="60" t="str">
        <f>IF(Checklist48[[#This Row],[N.v.t.]]="niet van toepassing",INDEX(S2PQ[[Stap 2 vragen]:[Justification]],MATCH(Checklist48[[#This Row],[RelatedPQ]],S2PQ[S2PQGUID],0),3),"")</f>
        <v/>
      </c>
      <c r="R139" s="70"/>
    </row>
    <row r="140" spans="2:18" ht="258.75" x14ac:dyDescent="0.25">
      <c r="B140" s="58"/>
      <c r="C140" s="58"/>
      <c r="D140" s="73">
        <f>IF(Checklist48[[#This Row],[SGUID]]="",IF(Checklist48[[#This Row],[SSGUID]]="",0,1),1)</f>
        <v>0</v>
      </c>
      <c r="E140" s="58" t="s">
        <v>428</v>
      </c>
      <c r="F140" s="59" t="str">
        <f>_xlfn.IFNA(Checklist48[[#This Row],[RelatedPQ]],"NA")</f>
        <v>NA</v>
      </c>
      <c r="G140" s="60" t="e">
        <f>IF(Checklist48[[#This Row],[PIGUID]]="","",INDEX(S2PQ_relational[],MATCH(Checklist48[[#This Row],[PIGUID&amp;NO]],S2PQ_relational[PIGUID &amp; "NO"],0),2))</f>
        <v>#N/A</v>
      </c>
      <c r="H140" s="59" t="str">
        <f>Checklist48[[#This Row],[PIGUID]]&amp;"NO"</f>
        <v>3yWvAWHXW5LNLaic6zmuNKNO</v>
      </c>
      <c r="I140" s="59" t="b">
        <f>IF(Checklist48[[#This Row],[PIGUID]]="","",INDEX(PIs[NA Exempt],MATCH(Checklist48[[#This Row],[PIGUID]],PIs[GUID],0),1))</f>
        <v>0</v>
      </c>
      <c r="J140" s="61" t="str">
        <f>IF(Checklist48[[#This Row],[SGUID]]="",IF(Checklist48[[#This Row],[SSGUID]]="",IF(Checklist48[[#This Row],[PIGUID]]="","",INDEX(PIs[[Column1]:[SS]],MATCH(Checklist48[[#This Row],[PIGUID]],PIs[GUID],0),2)),INDEX(PIs[[Column1]:[SS]],MATCH(Checklist48[[#This Row],[SSGUID]],PIs[SSGUID],0),18)),INDEX(PIs[[Column1]:[SS]],MATCH(Checklist48[[#This Row],[SGUID]],PIs[SGUID],0),14))</f>
        <v>FV-Smart 25.08</v>
      </c>
      <c r="K140" s="60" t="str">
        <f>IF(Checklist48[[#This Row],[SGUID]]="",IF(Checklist48[[#This Row],[SSGUID]]="",IF(Checklist48[[#This Row],[PIGUID]]="","",INDEX(PIs[[Column1]:[SS]],MATCH(Checklist48[[#This Row],[PIGUID]],PIs[GUID],0),4)),INDEX(PIs[[Column1]:[Ssbody]],MATCH(Checklist48[[#This Row],[SSGUID]],PIs[SSGUID],0),19)),INDEX(PIs[[Column1]:[SS]],MATCH(Checklist48[[#This Row],[SGUID]],PIs[SGUID],0),15))</f>
        <v>Kunststoffen worden op verantwoorde manier beheerst.</v>
      </c>
      <c r="L140" s="62" t="str">
        <f>IF(Checklist48[[#This Row],[SGUID]]="",IF(Checklist48[[#This Row],[SSGUID]]="",INDEX(PIs[[Column1]:[SS]],MATCH(Checklist48[[#This Row],[PIGUID]],PIs[GUID],0),6),""),"")</f>
        <v>Er moet zichtbaar bewijs zijn dat bij het gebruik van duurzame kunststof producten en kunststof wegwerpproducten (seizoensgebonden kunststof) in agrarische productie:
\- uitvoerders zijn getraind in de juiste werkprocedures en -praktijken die het vrijkomen van kunststoffen in het milieu tot een minimum beperken;
\- de specificaties van de fabrikant in acht worden genomen om de integriteit van kunststoffen tijdens hun gebruik en terugwinning in stand te houden. Dit verwijst bijvoorbeeld naar inspectie, onderhoud en vervanging van kunststoffen;
\- herwonnen gebruikte kunststof veilig wordt opgeslagen en milieuvriendelijk wordt verwijderd;
\- na gebruik de kunststoffen waar mogelijk worden gerecycled of hergebruikt;
\- waar mogelijk alternatieven in aanmerking worden genomen die uit milieuoogpunt duurzamer zijn dan kunststoffen.
Bij Optie 2 producentengroepen, is bewijs op kwaliteitsbeheersysteem (QMS)-niveau aanvaardbaar.</v>
      </c>
      <c r="M140" s="60" t="str">
        <f>IF(Checklist48[[#This Row],[SSGUID]]="",IF(Checklist48[[#This Row],[PIGUID]]="","",INDEX(PIs[[Column1]:[SS]],MATCH(Checklist48[[#This Row],[PIGUID]],PIs[GUID],0),8)),"")</f>
        <v>Minor Must</v>
      </c>
      <c r="N140" s="68"/>
      <c r="O140" s="68"/>
      <c r="P140" s="60" t="str">
        <f>IF(Checklist48[[#This Row],[ifna]]="NA","",IF(Checklist48[[#This Row],[RelatedPQ]]=0,"",IF(Checklist48[[#This Row],[RelatedPQ]]="","",IF((INDEX(S2PQ_relational[],MATCH(Checklist48[[#This Row],[PIGUID&amp;NO]],S2PQ_relational[PIGUID &amp; "NO"],0),1))=Checklist48[[#This Row],[PIGUID]],"niet van toepassing",""))))</f>
        <v/>
      </c>
      <c r="Q140" s="60" t="str">
        <f>IF(Checklist48[[#This Row],[N.v.t.]]="niet van toepassing",INDEX(S2PQ[[Stap 2 vragen]:[Justification]],MATCH(Checklist48[[#This Row],[RelatedPQ]],S2PQ[S2PQGUID],0),3),"")</f>
        <v/>
      </c>
      <c r="R140" s="70"/>
    </row>
    <row r="141" spans="2:18" ht="281.25" x14ac:dyDescent="0.25">
      <c r="B141" s="58"/>
      <c r="C141" s="58"/>
      <c r="D141" s="73">
        <f>IF(Checklist48[[#This Row],[SGUID]]="",IF(Checklist48[[#This Row],[SSGUID]]="",0,1),1)</f>
        <v>0</v>
      </c>
      <c r="E141" s="58" t="s">
        <v>1257</v>
      </c>
      <c r="F141" s="59" t="str">
        <f>_xlfn.IFNA(Checklist48[[#This Row],[RelatedPQ]],"NA")</f>
        <v>NA</v>
      </c>
      <c r="G141" s="60" t="e">
        <f>IF(Checklist48[[#This Row],[PIGUID]]="","",INDEX(S2PQ_relational[],MATCH(Checklist48[[#This Row],[PIGUID&amp;NO]],S2PQ_relational[PIGUID &amp; "NO"],0),2))</f>
        <v>#N/A</v>
      </c>
      <c r="H141" s="59" t="str">
        <f>Checklist48[[#This Row],[PIGUID]]&amp;"NO"</f>
        <v>3dF624y92nALc9sguRsxChNO</v>
      </c>
      <c r="I141" s="59" t="b">
        <f>IF(Checklist48[[#This Row],[PIGUID]]="","",INDEX(PIs[NA Exempt],MATCH(Checklist48[[#This Row],[PIGUID]],PIs[GUID],0),1))</f>
        <v>0</v>
      </c>
      <c r="J141" s="61" t="str">
        <f>IF(Checklist48[[#This Row],[SGUID]]="",IF(Checklist48[[#This Row],[SSGUID]]="",IF(Checklist48[[#This Row],[PIGUID]]="","",INDEX(PIs[[Column1]:[SS]],MATCH(Checklist48[[#This Row],[PIGUID]],PIs[GUID],0),2)),INDEX(PIs[[Column1]:[SS]],MATCH(Checklist48[[#This Row],[SSGUID]],PIs[SSGUID],0),18)),INDEX(PIs[[Column1]:[SS]],MATCH(Checklist48[[#This Row],[SGUID]],PIs[SGUID],0),14))</f>
        <v>FV-Smart 25.09</v>
      </c>
      <c r="K141" s="60" t="str">
        <f>IF(Checklist48[[#This Row],[SGUID]]="",IF(Checklist48[[#This Row],[SSGUID]]="",IF(Checklist48[[#This Row],[PIGUID]]="","",INDEX(PIs[[Column1]:[SS]],MATCH(Checklist48[[#This Row],[PIGUID]],PIs[GUID],0),4)),INDEX(PIs[[Column1]:[Ssbody]],MATCH(Checklist48[[#This Row],[SSGUID]],PIs[SSGUID],0),19)),INDEX(PIs[[Column1]:[SS]],MATCH(Checklist48[[#This Row],[SGUID]],PIs[SGUID],0),15))</f>
        <v>Voedselafval* wordt voorkomen en beheerst.
\*Voedselafval: voedsel dat niet wordt ingezet voor menselijke consumptie, diervoeder of biogebaseerde materialen.</v>
      </c>
      <c r="L141" s="62" t="str">
        <f>IF(Checklist48[[#This Row],[SGUID]]="",IF(Checklist48[[#This Row],[SSGUID]]="",INDEX(PIs[[Column1]:[SS]],MATCH(Checklist48[[#This Row],[PIGUID]],PIs[GUID],0),6),""),"")</f>
        <v>Uit beschikbaar bewijs blijkt dat:
productoverschot\** voor een van de volgende doelen, in volgorde van voorkeur, behoort te worden ingezet:
\- menselijke consumptie (voor verwerking, sociale voedselvoorzieningen, etc.);
\- diervoeder;
\- biogebaseerde materialen.
Voedselafval behoort op een van de volgende manieren te worden ingezet:
\- recycling, compostering en/of toepassing op land;
\- herbestemming (bijv. verbranding van afval met energiewinning);
\- andere vormen van verwijdering.
Bewijs van voedseloverschot en voedselafvalbeheer behoort te worden gebaseerd op kwantitatieve registraties (schattingen worden aanvaard).
Bij Optie 2 producentengroepen, is bewijs op kwaliteitsbeheersysteem (QMS)-niveau aanvaardbaar.
\*\*Productoverschot: product van het bedrijf dat wordt geteeld en geoogst (of niet geoogst en achtergelaten op het veld) maar niet wordt gedistribueerd naar klanten.</v>
      </c>
      <c r="M141" s="60" t="str">
        <f>IF(Checklist48[[#This Row],[SSGUID]]="",IF(Checklist48[[#This Row],[PIGUID]]="","",INDEX(PIs[[Column1]:[SS]],MATCH(Checklist48[[#This Row],[PIGUID]],PIs[GUID],0),8)),"")</f>
        <v>Aanbeveling</v>
      </c>
      <c r="N141" s="68"/>
      <c r="O141" s="68"/>
      <c r="P141" s="60" t="str">
        <f>IF(Checklist48[[#This Row],[ifna]]="NA","",IF(Checklist48[[#This Row],[RelatedPQ]]=0,"",IF(Checklist48[[#This Row],[RelatedPQ]]="","",IF((INDEX(S2PQ_relational[],MATCH(Checklist48[[#This Row],[PIGUID&amp;NO]],S2PQ_relational[PIGUID &amp; "NO"],0),1))=Checklist48[[#This Row],[PIGUID]],"niet van toepassing",""))))</f>
        <v/>
      </c>
      <c r="Q141" s="60" t="str">
        <f>IF(Checklist48[[#This Row],[N.v.t.]]="niet van toepassing",INDEX(S2PQ[[Stap 2 vragen]:[Justification]],MATCH(Checklist48[[#This Row],[RelatedPQ]],S2PQ[S2PQGUID],0),3),"")</f>
        <v/>
      </c>
      <c r="R141" s="70"/>
    </row>
    <row r="142" spans="2:18" ht="45" x14ac:dyDescent="0.25">
      <c r="B142" s="58" t="s">
        <v>409</v>
      </c>
      <c r="C142" s="58"/>
      <c r="D142" s="73">
        <f>IF(Checklist48[[#This Row],[SGUID]]="",IF(Checklist48[[#This Row],[SSGUID]]="",0,1),1)</f>
        <v>1</v>
      </c>
      <c r="E142" s="58"/>
      <c r="F142" s="59" t="str">
        <f>_xlfn.IFNA(Checklist48[[#This Row],[RelatedPQ]],"NA")</f>
        <v/>
      </c>
      <c r="G142" s="60" t="str">
        <f>IF(Checklist48[[#This Row],[PIGUID]]="","",INDEX(S2PQ_relational[],MATCH(Checklist48[[#This Row],[PIGUID&amp;NO]],S2PQ_relational[PIGUID &amp; "NO"],0),2))</f>
        <v/>
      </c>
      <c r="H142" s="59" t="str">
        <f>Checklist48[[#This Row],[PIGUID]]&amp;"NO"</f>
        <v>NO</v>
      </c>
      <c r="I142" s="59" t="str">
        <f>IF(Checklist48[[#This Row],[PIGUID]]="","",INDEX(PIs[NA Exempt],MATCH(Checklist48[[#This Row],[PIGUID]],PIs[GUID],0),1))</f>
        <v/>
      </c>
      <c r="J142" s="61" t="str">
        <f>IF(Checklist48[[#This Row],[SGUID]]="",IF(Checklist48[[#This Row],[SSGUID]]="",IF(Checklist48[[#This Row],[PIGUID]]="","",INDEX(PIs[[Column1]:[SS]],MATCH(Checklist48[[#This Row],[PIGUID]],PIs[GUID],0),2)),INDEX(PIs[[Column1]:[SS]],MATCH(Checklist48[[#This Row],[SSGUID]],PIs[SSGUID],0),18)),INDEX(PIs[[Column1]:[SS]],MATCH(Checklist48[[#This Row],[SGUID]],PIs[SGUID],0),14))</f>
        <v>FV 26 PLANTENVERMEERDERINGSMATERIAAL</v>
      </c>
      <c r="K1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2" s="62" t="str">
        <f>IF(Checklist48[[#This Row],[SGUID]]="",IF(Checklist48[[#This Row],[SSGUID]]="",INDEX(PIs[[Column1]:[SS]],MATCH(Checklist48[[#This Row],[PIGUID]],PIs[GUID],0),6),""),"")</f>
        <v/>
      </c>
      <c r="M142" s="60" t="str">
        <f>IF(Checklist48[[#This Row],[SSGUID]]="",IF(Checklist48[[#This Row],[PIGUID]]="","",INDEX(PIs[[Column1]:[SS]],MATCH(Checklist48[[#This Row],[PIGUID]],PIs[GUID],0),8)),"")</f>
        <v/>
      </c>
      <c r="N142" s="68"/>
      <c r="O142" s="68"/>
      <c r="P142" s="60" t="str">
        <f>IF(Checklist48[[#This Row],[ifna]]="NA","",IF(Checklist48[[#This Row],[RelatedPQ]]=0,"",IF(Checklist48[[#This Row],[RelatedPQ]]="","",IF((INDEX(S2PQ_relational[],MATCH(Checklist48[[#This Row],[PIGUID&amp;NO]],S2PQ_relational[PIGUID &amp; "NO"],0),1))=Checklist48[[#This Row],[PIGUID]],"niet van toepassing",""))))</f>
        <v/>
      </c>
      <c r="Q142" s="60" t="str">
        <f>IF(Checklist48[[#This Row],[N.v.t.]]="niet van toepassing",INDEX(S2PQ[[Stap 2 vragen]:[Justification]],MATCH(Checklist48[[#This Row],[RelatedPQ]],S2PQ[S2PQGUID],0),3),"")</f>
        <v/>
      </c>
      <c r="R142" s="70"/>
    </row>
    <row r="143" spans="2:18" ht="33.75" hidden="1" x14ac:dyDescent="0.25">
      <c r="B143" s="58"/>
      <c r="C143" s="58" t="s">
        <v>119</v>
      </c>
      <c r="D143" s="73">
        <f>IF(Checklist48[[#This Row],[SGUID]]="",IF(Checklist48[[#This Row],[SSGUID]]="",0,1),1)</f>
        <v>1</v>
      </c>
      <c r="E143" s="58"/>
      <c r="F143" s="59" t="str">
        <f>_xlfn.IFNA(Checklist48[[#This Row],[RelatedPQ]],"NA")</f>
        <v/>
      </c>
      <c r="G143" s="60" t="str">
        <f>IF(Checklist48[[#This Row],[PIGUID]]="","",INDEX(S2PQ_relational[],MATCH(Checklist48[[#This Row],[PIGUID&amp;NO]],S2PQ_relational[PIGUID &amp; "NO"],0),2))</f>
        <v/>
      </c>
      <c r="H143" s="59" t="str">
        <f>Checklist48[[#This Row],[PIGUID]]&amp;"NO"</f>
        <v>NO</v>
      </c>
      <c r="I143" s="59" t="str">
        <f>IF(Checklist48[[#This Row],[PIGUID]]="","",INDEX(PIs[NA Exempt],MATCH(Checklist48[[#This Row],[PIGUID]],PIs[GUID],0),1))</f>
        <v/>
      </c>
      <c r="J143" s="61" t="str">
        <f>IF(Checklist48[[#This Row],[SGUID]]="",IF(Checklist48[[#This Row],[SSGUID]]="",IF(Checklist48[[#This Row],[PIGUID]]="","",INDEX(PIs[[Column1]:[SS]],MATCH(Checklist48[[#This Row],[PIGUID]],PIs[GUID],0),2)),INDEX(PIs[[Column1]:[SS]],MATCH(Checklist48[[#This Row],[SSGUID]],PIs[SSGUID],0),18)),INDEX(PIs[[Column1]:[SS]],MATCH(Checklist48[[#This Row],[SGUID]],PIs[SGUID],0),14))</f>
        <v>-</v>
      </c>
      <c r="K143"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3" s="62" t="str">
        <f>IF(Checklist48[[#This Row],[SGUID]]="",IF(Checklist48[[#This Row],[SSGUID]]="",INDEX(PIs[[Column1]:[SS]],MATCH(Checklist48[[#This Row],[PIGUID]],PIs[GUID],0),6),""),"")</f>
        <v/>
      </c>
      <c r="M143" s="60" t="str">
        <f>IF(Checklist48[[#This Row],[SSGUID]]="",IF(Checklist48[[#This Row],[PIGUID]]="","",INDEX(PIs[[Column1]:[SS]],MATCH(Checklist48[[#This Row],[PIGUID]],PIs[GUID],0),8)),"")</f>
        <v/>
      </c>
      <c r="N143" s="68"/>
      <c r="O143" s="68"/>
      <c r="P143" s="60" t="str">
        <f>IF(Checklist48[[#This Row],[ifna]]="NA","",IF(Checklist48[[#This Row],[RelatedPQ]]=0,"",IF(Checklist48[[#This Row],[RelatedPQ]]="","",IF((INDEX(S2PQ_relational[],MATCH(Checklist48[[#This Row],[PIGUID&amp;NO]],S2PQ_relational[PIGUID &amp; "NO"],0),1))=Checklist48[[#This Row],[PIGUID]],"niet van toepassing",""))))</f>
        <v/>
      </c>
      <c r="Q143" s="60" t="str">
        <f>IF(Checklist48[[#This Row],[N.v.t.]]="niet van toepassing",INDEX(S2PQ[[Stap 2 vragen]:[Justification]],MATCH(Checklist48[[#This Row],[RelatedPQ]],S2PQ[S2PQGUID],0),3),"")</f>
        <v/>
      </c>
      <c r="R143" s="70"/>
    </row>
    <row r="144" spans="2:18" ht="135" x14ac:dyDescent="0.25">
      <c r="B144" s="58"/>
      <c r="C144" s="58"/>
      <c r="D144" s="73">
        <f>IF(Checklist48[[#This Row],[SGUID]]="",IF(Checklist48[[#This Row],[SSGUID]]="",0,1),1)</f>
        <v>0</v>
      </c>
      <c r="E144" s="58" t="s">
        <v>522</v>
      </c>
      <c r="F144" s="59" t="str">
        <f>_xlfn.IFNA(Checklist48[[#This Row],[RelatedPQ]],"NA")</f>
        <v>NA</v>
      </c>
      <c r="G144" s="60" t="e">
        <f>IF(Checklist48[[#This Row],[PIGUID]]="","",INDEX(S2PQ_relational[],MATCH(Checklist48[[#This Row],[PIGUID&amp;NO]],S2PQ_relational[PIGUID &amp; "NO"],0),2))</f>
        <v>#N/A</v>
      </c>
      <c r="H144" s="59" t="str">
        <f>Checklist48[[#This Row],[PIGUID]]&amp;"NO"</f>
        <v>3mcR8ssf1i8pgub9xHnKAmNO</v>
      </c>
      <c r="I144" s="59" t="b">
        <f>IF(Checklist48[[#This Row],[PIGUID]]="","",INDEX(PIs[NA Exempt],MATCH(Checklist48[[#This Row],[PIGUID]],PIs[GUID],0),1))</f>
        <v>0</v>
      </c>
      <c r="J144" s="61" t="str">
        <f>IF(Checklist48[[#This Row],[SGUID]]="",IF(Checklist48[[#This Row],[SSGUID]]="",IF(Checklist48[[#This Row],[PIGUID]]="","",INDEX(PIs[[Column1]:[SS]],MATCH(Checklist48[[#This Row],[PIGUID]],PIs[GUID],0),2)),INDEX(PIs[[Column1]:[SS]],MATCH(Checklist48[[#This Row],[SSGUID]],PIs[SSGUID],0),18)),INDEX(PIs[[Column1]:[SS]],MATCH(Checklist48[[#This Row],[SGUID]],PIs[SGUID],0),14))</f>
        <v>FV-Smart 26.01</v>
      </c>
      <c r="K144" s="60"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wetgeving voor de registratie van plantenrassen, indien van toepassing.</v>
      </c>
      <c r="L144" s="62" t="str">
        <f>IF(Checklist48[[#This Row],[SGUID]]="",IF(Checklist48[[#This Row],[SSGUID]]="",INDEX(PIs[[Column1]:[SS]],MATCH(Checklist48[[#This Row],[PIGUID]],PIs[GUID],0),6),""),"")</f>
        <v>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v>
      </c>
      <c r="M144" s="60" t="str">
        <f>IF(Checklist48[[#This Row],[SSGUID]]="",IF(Checklist48[[#This Row],[PIGUID]]="","",INDEX(PIs[[Column1]:[SS]],MATCH(Checklist48[[#This Row],[PIGUID]],PIs[GUID],0),8)),"")</f>
        <v>Major Must</v>
      </c>
      <c r="N144" s="68"/>
      <c r="O144" s="68"/>
      <c r="P144" s="60" t="str">
        <f>IF(Checklist48[[#This Row],[ifna]]="NA","",IF(Checklist48[[#This Row],[RelatedPQ]]=0,"",IF(Checklist48[[#This Row],[RelatedPQ]]="","",IF((INDEX(S2PQ_relational[],MATCH(Checklist48[[#This Row],[PIGUID&amp;NO]],S2PQ_relational[PIGUID &amp; "NO"],0),1))=Checklist48[[#This Row],[PIGUID]],"niet van toepassing",""))))</f>
        <v/>
      </c>
      <c r="Q144" s="60" t="str">
        <f>IF(Checklist48[[#This Row],[N.v.t.]]="niet van toepassing",INDEX(S2PQ[[Stap 2 vragen]:[Justification]],MATCH(Checklist48[[#This Row],[RelatedPQ]],S2PQ[S2PQGUID],0),3),"")</f>
        <v/>
      </c>
      <c r="R144" s="70"/>
    </row>
    <row r="145" spans="2:18" ht="258.75" x14ac:dyDescent="0.25">
      <c r="B145" s="58"/>
      <c r="C145" s="58"/>
      <c r="D145" s="73">
        <f>IF(Checklist48[[#This Row],[SGUID]]="",IF(Checklist48[[#This Row],[SSGUID]]="",0,1),1)</f>
        <v>0</v>
      </c>
      <c r="E145" s="58" t="s">
        <v>516</v>
      </c>
      <c r="F145" s="59" t="str">
        <f>_xlfn.IFNA(Checklist48[[#This Row],[RelatedPQ]],"NA")</f>
        <v>NA</v>
      </c>
      <c r="G145" s="60" t="e">
        <f>IF(Checklist48[[#This Row],[PIGUID]]="","",INDEX(S2PQ_relational[],MATCH(Checklist48[[#This Row],[PIGUID&amp;NO]],S2PQ_relational[PIGUID &amp; "NO"],0),2))</f>
        <v>#N/A</v>
      </c>
      <c r="H145" s="59" t="str">
        <f>Checklist48[[#This Row],[PIGUID]]&amp;"NO"</f>
        <v>5hKfImcNRehQH4OmhWr6tTNO</v>
      </c>
      <c r="I145" s="59" t="b">
        <f>IF(Checklist48[[#This Row],[PIGUID]]="","",INDEX(PIs[NA Exempt],MATCH(Checklist48[[#This Row],[PIGUID]],PIs[GUID],0),1))</f>
        <v>0</v>
      </c>
      <c r="J145" s="61" t="str">
        <f>IF(Checklist48[[#This Row],[SGUID]]="",IF(Checklist48[[#This Row],[SSGUID]]="",IF(Checklist48[[#This Row],[PIGUID]]="","",INDEX(PIs[[Column1]:[SS]],MATCH(Checklist48[[#This Row],[PIGUID]],PIs[GUID],0),2)),INDEX(PIs[[Column1]:[SS]],MATCH(Checklist48[[#This Row],[SSGUID]],PIs[SSGUID],0),18)),INDEX(PIs[[Column1]:[SS]],MATCH(Checklist48[[#This Row],[SGUID]],PIs[SGUID],0),14))</f>
        <v>FV-Smart 26.02</v>
      </c>
      <c r="K145" s="60"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wetten op intellectueel eigendom.</v>
      </c>
      <c r="L145" s="62" t="str">
        <f>IF(Checklist48[[#This Row],[SGUID]]="",IF(Checklist48[[#This Row],[SSGUID]]="",INDEX(PIs[[Column1]:[SS]],MATCH(Checklist48[[#This Row],[PIGUID]],PIs[GUID],0),6),""),"")</f>
        <v>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v>
      </c>
      <c r="M145" s="60" t="str">
        <f>IF(Checklist48[[#This Row],[SSGUID]]="",IF(Checklist48[[#This Row],[PIGUID]]="","",INDEX(PIs[[Column1]:[SS]],MATCH(Checklist48[[#This Row],[PIGUID]],PIs[GUID],0),8)),"")</f>
        <v>Major Must</v>
      </c>
      <c r="N145" s="68"/>
      <c r="O145" s="68"/>
      <c r="P145" s="60" t="str">
        <f>IF(Checklist48[[#This Row],[ifna]]="NA","",IF(Checklist48[[#This Row],[RelatedPQ]]=0,"",IF(Checklist48[[#This Row],[RelatedPQ]]="","",IF((INDEX(S2PQ_relational[],MATCH(Checklist48[[#This Row],[PIGUID&amp;NO]],S2PQ_relational[PIGUID &amp; "NO"],0),1))=Checklist48[[#This Row],[PIGUID]],"niet van toepassing",""))))</f>
        <v/>
      </c>
      <c r="Q145" s="60" t="str">
        <f>IF(Checklist48[[#This Row],[N.v.t.]]="niet van toepassing",INDEX(S2PQ[[Stap 2 vragen]:[Justification]],MATCH(Checklist48[[#This Row],[RelatedPQ]],S2PQ[S2PQGUID],0),3),"")</f>
        <v/>
      </c>
      <c r="R145" s="70"/>
    </row>
    <row r="146" spans="2:18" ht="202.5" x14ac:dyDescent="0.25">
      <c r="B146" s="58"/>
      <c r="C146" s="58"/>
      <c r="D146" s="73">
        <f>IF(Checklist48[[#This Row],[SGUID]]="",IF(Checklist48[[#This Row],[SSGUID]]="",0,1),1)</f>
        <v>0</v>
      </c>
      <c r="E146" s="58" t="s">
        <v>403</v>
      </c>
      <c r="F146" s="59" t="str">
        <f>_xlfn.IFNA(Checklist48[[#This Row],[RelatedPQ]],"NA")</f>
        <v>NA</v>
      </c>
      <c r="G146" s="60" t="e">
        <f>IF(Checklist48[[#This Row],[PIGUID]]="","",INDEX(S2PQ_relational[],MATCH(Checklist48[[#This Row],[PIGUID&amp;NO]],S2PQ_relational[PIGUID &amp; "NO"],0),2))</f>
        <v>#N/A</v>
      </c>
      <c r="H146" s="59" t="str">
        <f>Checklist48[[#This Row],[PIGUID]]&amp;"NO"</f>
        <v>30OVyrTdcfsF8lDZsh6oCJNO</v>
      </c>
      <c r="I146" s="59" t="b">
        <f>IF(Checklist48[[#This Row],[PIGUID]]="","",INDEX(PIs[NA Exempt],MATCH(Checklist48[[#This Row],[PIGUID]],PIs[GUID],0),1))</f>
        <v>0</v>
      </c>
      <c r="J146" s="61" t="str">
        <f>IF(Checklist48[[#This Row],[SGUID]]="",IF(Checklist48[[#This Row],[SSGUID]]="",IF(Checklist48[[#This Row],[PIGUID]]="","",INDEX(PIs[[Column1]:[SS]],MATCH(Checklist48[[#This Row],[PIGUID]],PIs[GUID],0),2)),INDEX(PIs[[Column1]:[SS]],MATCH(Checklist48[[#This Row],[SSGUID]],PIs[SSGUID],0),18)),INDEX(PIs[[Column1]:[SS]],MATCH(Checklist48[[#This Row],[SGUID]],PIs[SGUID],0),14))</f>
        <v>FV-Smart 26.03</v>
      </c>
      <c r="K146" s="60" t="str">
        <f>IF(Checklist48[[#This Row],[SGUID]]="",IF(Checklist48[[#This Row],[SSGUID]]="",IF(Checklist48[[#This Row],[PIGUID]]="","",INDEX(PIs[[Column1]:[SS]],MATCH(Checklist48[[#This Row],[PIGUID]],PIs[GUID],0),4)),INDEX(PIs[[Column1]:[Ssbody]],MATCH(Checklist48[[#This Row],[SSGUID]],PIs[SSGUID],0),19)),INDEX(PIs[[Column1]:[SS]],MATCH(Checklist48[[#This Row],[SGUID]],PIs[SGUID],0),15))</f>
        <v>Kwaliteitscontrolesystemen voor plantgezondheid worden geïmplementeerd en geregistreerd voor vermeerderingsmateriaal op het bedrijf.</v>
      </c>
      <c r="L146" s="62" t="str">
        <f>IF(Checklist48[[#This Row],[SGUID]]="",IF(Checklist48[[#This Row],[SSGUID]]="",INDEX(PIs[[Column1]:[SS]],MATCH(Checklist48[[#This Row],[PIGUID]],PIs[GUID],0),6),""),"")</f>
        <v>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v>
      </c>
      <c r="M146" s="60" t="str">
        <f>IF(Checklist48[[#This Row],[SSGUID]]="",IF(Checklist48[[#This Row],[PIGUID]]="","",INDEX(PIs[[Column1]:[SS]],MATCH(Checklist48[[#This Row],[PIGUID]],PIs[GUID],0),8)),"")</f>
        <v>Minor Must</v>
      </c>
      <c r="N146" s="68"/>
      <c r="O146" s="68"/>
      <c r="P146" s="60" t="str">
        <f>IF(Checklist48[[#This Row],[ifna]]="NA","",IF(Checklist48[[#This Row],[RelatedPQ]]=0,"",IF(Checklist48[[#This Row],[RelatedPQ]]="","",IF((INDEX(S2PQ_relational[],MATCH(Checklist48[[#This Row],[PIGUID&amp;NO]],S2PQ_relational[PIGUID &amp; "NO"],0),1))=Checklist48[[#This Row],[PIGUID]],"niet van toepassing",""))))</f>
        <v/>
      </c>
      <c r="Q146" s="60" t="str">
        <f>IF(Checklist48[[#This Row],[N.v.t.]]="niet van toepassing",INDEX(S2PQ[[Stap 2 vragen]:[Justification]],MATCH(Checklist48[[#This Row],[RelatedPQ]],S2PQ[S2PQGUID],0),3),"")</f>
        <v/>
      </c>
      <c r="R146" s="70"/>
    </row>
    <row r="147" spans="2:18" ht="236.25" x14ac:dyDescent="0.25">
      <c r="B147" s="58"/>
      <c r="C147" s="58"/>
      <c r="D147" s="73">
        <f>IF(Checklist48[[#This Row],[SGUID]]="",IF(Checklist48[[#This Row],[SSGUID]]="",0,1),1)</f>
        <v>0</v>
      </c>
      <c r="E147" s="58" t="s">
        <v>422</v>
      </c>
      <c r="F147" s="59" t="str">
        <f>_xlfn.IFNA(Checklist48[[#This Row],[RelatedPQ]],"NA")</f>
        <v>NA</v>
      </c>
      <c r="G147" s="60" t="e">
        <f>IF(Checklist48[[#This Row],[PIGUID]]="","",INDEX(S2PQ_relational[],MATCH(Checklist48[[#This Row],[PIGUID&amp;NO]],S2PQ_relational[PIGUID &amp; "NO"],0),2))</f>
        <v>#N/A</v>
      </c>
      <c r="H147" s="59" t="str">
        <f>Checklist48[[#This Row],[PIGUID]]&amp;"NO"</f>
        <v>67sPI4miCgShcy6GLWXJYwNO</v>
      </c>
      <c r="I147" s="59" t="b">
        <f>IF(Checklist48[[#This Row],[PIGUID]]="","",INDEX(PIs[NA Exempt],MATCH(Checklist48[[#This Row],[PIGUID]],PIs[GUID],0),1))</f>
        <v>0</v>
      </c>
      <c r="J147" s="61" t="str">
        <f>IF(Checklist48[[#This Row],[SGUID]]="",IF(Checklist48[[#This Row],[SSGUID]]="",IF(Checklist48[[#This Row],[PIGUID]]="","",INDEX(PIs[[Column1]:[SS]],MATCH(Checklist48[[#This Row],[PIGUID]],PIs[GUID],0),2)),INDEX(PIs[[Column1]:[SS]],MATCH(Checklist48[[#This Row],[SSGUID]],PIs[SSGUID],0),18)),INDEX(PIs[[Column1]:[SS]],MATCH(Checklist48[[#This Row],[SGUID]],PIs[SGUID],0),14))</f>
        <v>FV-Smart 26.04</v>
      </c>
      <c r="K147" s="60" t="str">
        <f>IF(Checklist48[[#This Row],[SGUID]]="",IF(Checklist48[[#This Row],[SSGUID]]="",IF(Checklist48[[#This Row],[PIGUID]]="","",INDEX(PIs[[Column1]:[SS]],MATCH(Checklist48[[#This Row],[PIGUID]],PIs[GUID],0),4)),INDEX(PIs[[Column1]:[Ssbody]],MATCH(Checklist48[[#This Row],[SSGUID]],PIs[SSGUID],0),19)),INDEX(PIs[[Column1]:[SS]],MATCH(Checklist48[[#This Row],[SGUID]],PIs[SGUID],0),15))</f>
        <v>Bijgewerkte registraties van alle chemische behandelingen die zijn toegepast op in-house vermeerderingsmateriaal zijn beschikbaar.</v>
      </c>
      <c r="L147" s="62" t="str">
        <f>IF(Checklist48[[#This Row],[SGUID]]="",IF(Checklist48[[#This Row],[SSGUID]]="",INDEX(PIs[[Column1]:[SS]],MATCH(Checklist48[[#This Row],[PIGUID]],PIs[GUID],0),6),""),"")</f>
        <v>Er moeten registraties beschikbaar zijn van alle behandelingen met gewasbeschermingsmiddelen die zijn toegepast gedurende de in-house plantenvermeerdingsperiode en deze moet het volgende omvatten:
\- locatie;
\- datum;
\- handelsnaam, werkzame stof, en veiligheidstermijn voorafgaand aan het oogsten van elk product;
\- naam van toepasser;
\- rechtvaardiging voor toepassing;
\- hoeveelheid;
\- gebruikte machines.
Dit principe en de betreffende criteria zijn voornamelijk van toepassing op gewassen met een korte cyclus, waarbij de behandeling van vermeerderingsmaterialen van invloed is op de voedselveiligheid. Dit zou niet gelden voor de meeste fruitbomen, waarbij vermeerdering en actieve productie door langere perioden worden gescheiden.</v>
      </c>
      <c r="M147" s="60" t="str">
        <f>IF(Checklist48[[#This Row],[SSGUID]]="",IF(Checklist48[[#This Row],[PIGUID]]="","",INDEX(PIs[[Column1]:[SS]],MATCH(Checklist48[[#This Row],[PIGUID]],PIs[GUID],0),8)),"")</f>
        <v>Major Must</v>
      </c>
      <c r="N147" s="68"/>
      <c r="O147" s="68"/>
      <c r="P147" s="60" t="str">
        <f>IF(Checklist48[[#This Row],[ifna]]="NA","",IF(Checklist48[[#This Row],[RelatedPQ]]=0,"",IF(Checklist48[[#This Row],[RelatedPQ]]="","",IF((INDEX(S2PQ_relational[],MATCH(Checklist48[[#This Row],[PIGUID&amp;NO]],S2PQ_relational[PIGUID &amp; "NO"],0),1))=Checklist48[[#This Row],[PIGUID]],"niet van toepassing",""))))</f>
        <v/>
      </c>
      <c r="Q147" s="60" t="str">
        <f>IF(Checklist48[[#This Row],[N.v.t.]]="niet van toepassing",INDEX(S2PQ[[Stap 2 vragen]:[Justification]],MATCH(Checklist48[[#This Row],[RelatedPQ]],S2PQ[S2PQGUID],0),3),"")</f>
        <v/>
      </c>
      <c r="R147" s="70"/>
    </row>
    <row r="148" spans="2:18" ht="191.25" x14ac:dyDescent="0.25">
      <c r="B148" s="58"/>
      <c r="C148" s="58"/>
      <c r="D148" s="73">
        <f>IF(Checklist48[[#This Row],[SGUID]]="",IF(Checklist48[[#This Row],[SSGUID]]="",0,1),1)</f>
        <v>0</v>
      </c>
      <c r="E148" s="58" t="s">
        <v>410</v>
      </c>
      <c r="F148" s="59" t="str">
        <f>_xlfn.IFNA(Checklist48[[#This Row],[RelatedPQ]],"NA")</f>
        <v>NA</v>
      </c>
      <c r="G148" s="60" t="e">
        <f>IF(Checklist48[[#This Row],[PIGUID]]="","",INDEX(S2PQ_relational[],MATCH(Checklist48[[#This Row],[PIGUID&amp;NO]],S2PQ_relational[PIGUID &amp; "NO"],0),2))</f>
        <v>#N/A</v>
      </c>
      <c r="H148" s="59" t="str">
        <f>Checklist48[[#This Row],[PIGUID]]&amp;"NO"</f>
        <v>Tr6x65hFptqVdctVRVPlKNO</v>
      </c>
      <c r="I148" s="59" t="b">
        <f>IF(Checklist48[[#This Row],[PIGUID]]="","",INDEX(PIs[NA Exempt],MATCH(Checklist48[[#This Row],[PIGUID]],PIs[GUID],0),1))</f>
        <v>0</v>
      </c>
      <c r="J148" s="61" t="str">
        <f>IF(Checklist48[[#This Row],[SGUID]]="",IF(Checklist48[[#This Row],[SSGUID]]="",IF(Checklist48[[#This Row],[PIGUID]]="","",INDEX(PIs[[Column1]:[SS]],MATCH(Checklist48[[#This Row],[PIGUID]],PIs[GUID],0),2)),INDEX(PIs[[Column1]:[SS]],MATCH(Checklist48[[#This Row],[SSGUID]],PIs[SSGUID],0),18)),INDEX(PIs[[Column1]:[SS]],MATCH(Checklist48[[#This Row],[SGUID]],PIs[SGUID],0),14))</f>
        <v>FV-Smart 26.05</v>
      </c>
      <c r="K148" s="60" t="str">
        <f>IF(Checklist48[[#This Row],[SGUID]]="",IF(Checklist48[[#This Row],[SSGUID]]="",IF(Checklist48[[#This Row],[PIGUID]]="","",INDEX(PIs[[Column1]:[SS]],MATCH(Checklist48[[#This Row],[PIGUID]],PIs[GUID],0),4)),INDEX(PIs[[Column1]:[Ssbody]],MATCH(Checklist48[[#This Row],[SSGUID]],PIs[SSGUID],0),19)),INDEX(PIs[[Column1]:[SS]],MATCH(Checklist48[[#This Row],[SGUID]],PIs[SGUID],0),15))</f>
        <v>Het ingekochte vermeerderingsmateriaal is voorzien van informatie over chemische behandelingen.</v>
      </c>
      <c r="L148" s="62" t="str">
        <f>IF(Checklist48[[#This Row],[SGUID]]="",IF(Checklist48[[#This Row],[SSGUID]]="",INDEX(PIs[[Column1]:[SS]],MATCH(Checklist48[[#This Row],[PIGUID]],PIs[GUID],0),6),""),"")</f>
        <v>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v>
      </c>
      <c r="M148" s="60" t="str">
        <f>IF(Checklist48[[#This Row],[SSGUID]]="",IF(Checklist48[[#This Row],[PIGUID]]="","",INDEX(PIs[[Column1]:[SS]],MATCH(Checklist48[[#This Row],[PIGUID]],PIs[GUID],0),8)),"")</f>
        <v>Major Must</v>
      </c>
      <c r="N148" s="68"/>
      <c r="O148" s="68"/>
      <c r="P148" s="60" t="str">
        <f>IF(Checklist48[[#This Row],[ifna]]="NA","",IF(Checklist48[[#This Row],[RelatedPQ]]=0,"",IF(Checklist48[[#This Row],[RelatedPQ]]="","",IF((INDEX(S2PQ_relational[],MATCH(Checklist48[[#This Row],[PIGUID&amp;NO]],S2PQ_relational[PIGUID &amp; "NO"],0),1))=Checklist48[[#This Row],[PIGUID]],"niet van toepassing",""))))</f>
        <v/>
      </c>
      <c r="Q148" s="60" t="str">
        <f>IF(Checklist48[[#This Row],[N.v.t.]]="niet van toepassing",INDEX(S2PQ[[Stap 2 vragen]:[Justification]],MATCH(Checklist48[[#This Row],[RelatedPQ]],S2PQ[S2PQGUID],0),3),"")</f>
        <v/>
      </c>
      <c r="R148" s="70"/>
    </row>
    <row r="149" spans="2:18" ht="56.25" x14ac:dyDescent="0.25">
      <c r="B149" s="58" t="s">
        <v>118</v>
      </c>
      <c r="C149" s="58"/>
      <c r="D149" s="73">
        <f>IF(Checklist48[[#This Row],[SGUID]]="",IF(Checklist48[[#This Row],[SSGUID]]="",0,1),1)</f>
        <v>1</v>
      </c>
      <c r="E149" s="58"/>
      <c r="F149" s="59" t="str">
        <f>_xlfn.IFNA(Checklist48[[#This Row],[RelatedPQ]],"NA")</f>
        <v/>
      </c>
      <c r="G149" s="60" t="str">
        <f>IF(Checklist48[[#This Row],[PIGUID]]="","",INDEX(S2PQ_relational[],MATCH(Checklist48[[#This Row],[PIGUID&amp;NO]],S2PQ_relational[PIGUID &amp; "NO"],0),2))</f>
        <v/>
      </c>
      <c r="H149" s="59" t="str">
        <f>Checklist48[[#This Row],[PIGUID]]&amp;"NO"</f>
        <v>NO</v>
      </c>
      <c r="I149" s="59" t="str">
        <f>IF(Checklist48[[#This Row],[PIGUID]]="","",INDEX(PIs[NA Exempt],MATCH(Checklist48[[#This Row],[PIGUID]],PIs[GUID],0),1))</f>
        <v/>
      </c>
      <c r="J149" s="61" t="str">
        <f>IF(Checklist48[[#This Row],[SGUID]]="",IF(Checklist48[[#This Row],[SSGUID]]="",IF(Checklist48[[#This Row],[PIGUID]]="","",INDEX(PIs[[Column1]:[SS]],MATCH(Checklist48[[#This Row],[PIGUID]],PIs[GUID],0),2)),INDEX(PIs[[Column1]:[SS]],MATCH(Checklist48[[#This Row],[SSGUID]],PIs[SSGUID],0),18)),INDEX(PIs[[Column1]:[SS]],MATCH(Checklist48[[#This Row],[SGUID]],PIs[SGUID],0),14))</f>
        <v>FV 27 GENETISCH GEMODIFICEERDE ORGANISMEN</v>
      </c>
      <c r="K14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9" s="62" t="str">
        <f>IF(Checklist48[[#This Row],[SGUID]]="",IF(Checklist48[[#This Row],[SSGUID]]="",INDEX(PIs[[Column1]:[SS]],MATCH(Checklist48[[#This Row],[PIGUID]],PIs[GUID],0),6),""),"")</f>
        <v/>
      </c>
      <c r="M149" s="60" t="str">
        <f>IF(Checklist48[[#This Row],[SSGUID]]="",IF(Checklist48[[#This Row],[PIGUID]]="","",INDEX(PIs[[Column1]:[SS]],MATCH(Checklist48[[#This Row],[PIGUID]],PIs[GUID],0),8)),"")</f>
        <v/>
      </c>
      <c r="N149" s="68"/>
      <c r="O149" s="68"/>
      <c r="P149" s="60" t="str">
        <f>IF(Checklist48[[#This Row],[ifna]]="NA","",IF(Checklist48[[#This Row],[RelatedPQ]]=0,"",IF(Checklist48[[#This Row],[RelatedPQ]]="","",IF((INDEX(S2PQ_relational[],MATCH(Checklist48[[#This Row],[PIGUID&amp;NO]],S2PQ_relational[PIGUID &amp; "NO"],0),1))=Checklist48[[#This Row],[PIGUID]],"niet van toepassing",""))))</f>
        <v/>
      </c>
      <c r="Q149" s="60" t="str">
        <f>IF(Checklist48[[#This Row],[N.v.t.]]="niet van toepassing",INDEX(S2PQ[[Stap 2 vragen]:[Justification]],MATCH(Checklist48[[#This Row],[RelatedPQ]],S2PQ[S2PQGUID],0),3),"")</f>
        <v/>
      </c>
      <c r="R149" s="70"/>
    </row>
    <row r="150" spans="2:18" ht="33.75" hidden="1" x14ac:dyDescent="0.25">
      <c r="B150" s="58"/>
      <c r="C150" s="58" t="s">
        <v>119</v>
      </c>
      <c r="D150" s="73">
        <f>IF(Checklist48[[#This Row],[SGUID]]="",IF(Checklist48[[#This Row],[SSGUID]]="",0,1),1)</f>
        <v>1</v>
      </c>
      <c r="E150" s="58"/>
      <c r="F150" s="59" t="str">
        <f>_xlfn.IFNA(Checklist48[[#This Row],[RelatedPQ]],"NA")</f>
        <v/>
      </c>
      <c r="G150" s="60" t="str">
        <f>IF(Checklist48[[#This Row],[PIGUID]]="","",INDEX(S2PQ_relational[],MATCH(Checklist48[[#This Row],[PIGUID&amp;NO]],S2PQ_relational[PIGUID &amp; "NO"],0),2))</f>
        <v/>
      </c>
      <c r="H150" s="59" t="str">
        <f>Checklist48[[#This Row],[PIGUID]]&amp;"NO"</f>
        <v>NO</v>
      </c>
      <c r="I150" s="59" t="str">
        <f>IF(Checklist48[[#This Row],[PIGUID]]="","",INDEX(PIs[NA Exempt],MATCH(Checklist48[[#This Row],[PIGUID]],PIs[GUID],0),1))</f>
        <v/>
      </c>
      <c r="J150" s="61" t="str">
        <f>IF(Checklist48[[#This Row],[SGUID]]="",IF(Checklist48[[#This Row],[SSGUID]]="",IF(Checklist48[[#This Row],[PIGUID]]="","",INDEX(PIs[[Column1]:[SS]],MATCH(Checklist48[[#This Row],[PIGUID]],PIs[GUID],0),2)),INDEX(PIs[[Column1]:[SS]],MATCH(Checklist48[[#This Row],[SSGUID]],PIs[SSGUID],0),18)),INDEX(PIs[[Column1]:[SS]],MATCH(Checklist48[[#This Row],[SGUID]],PIs[SGUID],0),14))</f>
        <v>-</v>
      </c>
      <c r="K15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0" s="62" t="str">
        <f>IF(Checklist48[[#This Row],[SGUID]]="",IF(Checklist48[[#This Row],[SSGUID]]="",INDEX(PIs[[Column1]:[SS]],MATCH(Checklist48[[#This Row],[PIGUID]],PIs[GUID],0),6),""),"")</f>
        <v/>
      </c>
      <c r="M150" s="60" t="str">
        <f>IF(Checklist48[[#This Row],[SSGUID]]="",IF(Checklist48[[#This Row],[PIGUID]]="","",INDEX(PIs[[Column1]:[SS]],MATCH(Checklist48[[#This Row],[PIGUID]],PIs[GUID],0),8)),"")</f>
        <v/>
      </c>
      <c r="N150" s="68"/>
      <c r="O150" s="68"/>
      <c r="P150" s="60" t="str">
        <f>IF(Checklist48[[#This Row],[ifna]]="NA","",IF(Checklist48[[#This Row],[RelatedPQ]]=0,"",IF(Checklist48[[#This Row],[RelatedPQ]]="","",IF((INDEX(S2PQ_relational[],MATCH(Checklist48[[#This Row],[PIGUID&amp;NO]],S2PQ_relational[PIGUID &amp; "NO"],0),1))=Checklist48[[#This Row],[PIGUID]],"niet van toepassing",""))))</f>
        <v/>
      </c>
      <c r="Q150" s="60" t="str">
        <f>IF(Checklist48[[#This Row],[N.v.t.]]="niet van toepassing",INDEX(S2PQ[[Stap 2 vragen]:[Justification]],MATCH(Checklist48[[#This Row],[RelatedPQ]],S2PQ[S2PQGUID],0),3),"")</f>
        <v/>
      </c>
      <c r="R150" s="70"/>
    </row>
    <row r="151" spans="2:18" ht="45" x14ac:dyDescent="0.25">
      <c r="B151" s="58"/>
      <c r="C151" s="58"/>
      <c r="D151" s="73">
        <f>IF(Checklist48[[#This Row],[SGUID]]="",IF(Checklist48[[#This Row],[SSGUID]]="",0,1),1)</f>
        <v>0</v>
      </c>
      <c r="E151" s="58" t="s">
        <v>1320</v>
      </c>
      <c r="F151" s="59" t="str">
        <f>_xlfn.IFNA(Checklist48[[#This Row],[RelatedPQ]],"NA")</f>
        <v>NA</v>
      </c>
      <c r="G151" s="60" t="e">
        <f>IF(Checklist48[[#This Row],[PIGUID]]="","",INDEX(S2PQ_relational[],MATCH(Checklist48[[#This Row],[PIGUID&amp;NO]],S2PQ_relational[PIGUID &amp; "NO"],0),2))</f>
        <v>#N/A</v>
      </c>
      <c r="H151" s="59" t="str">
        <f>Checklist48[[#This Row],[PIGUID]]&amp;"NO"</f>
        <v>6cb14tSx2mpBOAnGEy1kRuNO</v>
      </c>
      <c r="I151" s="59" t="b">
        <f>IF(Checklist48[[#This Row],[PIGUID]]="","",INDEX(PIs[NA Exempt],MATCH(Checklist48[[#This Row],[PIGUID]],PIs[GUID],0),1))</f>
        <v>0</v>
      </c>
      <c r="J151" s="61" t="str">
        <f>IF(Checklist48[[#This Row],[SGUID]]="",IF(Checklist48[[#This Row],[SSGUID]]="",IF(Checklist48[[#This Row],[PIGUID]]="","",INDEX(PIs[[Column1]:[SS]],MATCH(Checklist48[[#This Row],[PIGUID]],PIs[GUID],0),2)),INDEX(PIs[[Column1]:[SS]],MATCH(Checklist48[[#This Row],[SSGUID]],PIs[SSGUID],0),18)),INDEX(PIs[[Column1]:[SS]],MATCH(Checklist48[[#This Row],[SGUID]],PIs[SGUID],0),14))</f>
        <v>FV-Smart 27.01</v>
      </c>
      <c r="K151" s="60" t="str">
        <f>IF(Checklist48[[#This Row],[SGUID]]="",IF(Checklist48[[#This Row],[SSGUID]]="",IF(Checklist48[[#This Row],[PIGUID]]="","",INDEX(PIs[[Column1]:[SS]],MATCH(Checklist48[[#This Row],[PIGUID]],PIs[GUID],0),4)),INDEX(PIs[[Column1]:[Ssbody]],MATCH(Checklist48[[#This Row],[SSGUID]],PIs[SSGUID],0),19)),INDEX(PIs[[Column1]:[SS]],MATCH(Checklist48[[#This Row],[SGUID]],PIs[SGUID],0),15))</f>
        <v>Een procedure voor het gebruik en het verwerken van genetisch gemodificeerd materiaal is beschikbaar.</v>
      </c>
      <c r="L151" s="62" t="str">
        <f>IF(Checklist48[[#This Row],[SGUID]]="",IF(Checklist48[[#This Row],[SSGUID]]="",INDEX(PIs[[Column1]:[SS]],MATCH(Checklist48[[#This Row],[PIGUID]],PIs[GUID],0),6),""),"")</f>
        <v>Er moet een geïmplementeerde en gedocumenteerde procedure beschikbaar zijn die aangeeft hoe genetisch gemodificeerd materiaal (gewassen en proeven) wordt geteeld en verwerkt.</v>
      </c>
      <c r="M151" s="60" t="str">
        <f>IF(Checklist48[[#This Row],[SSGUID]]="",IF(Checklist48[[#This Row],[PIGUID]]="","",INDEX(PIs[[Column1]:[SS]],MATCH(Checklist48[[#This Row],[PIGUID]],PIs[GUID],0),8)),"")</f>
        <v>Minor Must</v>
      </c>
      <c r="N151" s="68"/>
      <c r="O151" s="68"/>
      <c r="P151" s="60" t="str">
        <f>IF(Checklist48[[#This Row],[ifna]]="NA","",IF(Checklist48[[#This Row],[RelatedPQ]]=0,"",IF(Checklist48[[#This Row],[RelatedPQ]]="","",IF((INDEX(S2PQ_relational[],MATCH(Checklist48[[#This Row],[PIGUID&amp;NO]],S2PQ_relational[PIGUID &amp; "NO"],0),1))=Checklist48[[#This Row],[PIGUID]],"niet van toepassing",""))))</f>
        <v/>
      </c>
      <c r="Q151" s="60" t="str">
        <f>IF(Checklist48[[#This Row],[N.v.t.]]="niet van toepassing",INDEX(S2PQ[[Stap 2 vragen]:[Justification]],MATCH(Checklist48[[#This Row],[RelatedPQ]],S2PQ[S2PQGUID],0),3),"")</f>
        <v/>
      </c>
      <c r="R151" s="70"/>
    </row>
    <row r="152" spans="2:18" ht="67.5" x14ac:dyDescent="0.25">
      <c r="B152" s="58"/>
      <c r="C152" s="58"/>
      <c r="D152" s="73">
        <f>IF(Checklist48[[#This Row],[SGUID]]="",IF(Checklist48[[#This Row],[SSGUID]]="",0,1),1)</f>
        <v>0</v>
      </c>
      <c r="E152" s="58" t="s">
        <v>112</v>
      </c>
      <c r="F152" s="59" t="str">
        <f>_xlfn.IFNA(Checklist48[[#This Row],[RelatedPQ]],"NA")</f>
        <v>NA</v>
      </c>
      <c r="G152" s="60" t="e">
        <f>IF(Checklist48[[#This Row],[PIGUID]]="","",INDEX(S2PQ_relational[],MATCH(Checklist48[[#This Row],[PIGUID&amp;NO]],S2PQ_relational[PIGUID &amp; "NO"],0),2))</f>
        <v>#N/A</v>
      </c>
      <c r="H152" s="59" t="str">
        <f>Checklist48[[#This Row],[PIGUID]]&amp;"NO"</f>
        <v>1t5QCNubrbz9auNFTUyN4FNO</v>
      </c>
      <c r="I152" s="59" t="b">
        <f>IF(Checklist48[[#This Row],[PIGUID]]="","",INDEX(PIs[NA Exempt],MATCH(Checklist48[[#This Row],[PIGUID]],PIs[GUID],0),1))</f>
        <v>0</v>
      </c>
      <c r="J152" s="61" t="str">
        <f>IF(Checklist48[[#This Row],[SGUID]]="",IF(Checklist48[[#This Row],[SSGUID]]="",IF(Checklist48[[#This Row],[PIGUID]]="","",INDEX(PIs[[Column1]:[SS]],MATCH(Checklist48[[#This Row],[PIGUID]],PIs[GUID],0),2)),INDEX(PIs[[Column1]:[SS]],MATCH(Checklist48[[#This Row],[SSGUID]],PIs[SSGUID],0),18)),INDEX(PIs[[Column1]:[SS]],MATCH(Checklist48[[#This Row],[SGUID]],PIs[SGUID],0),14))</f>
        <v>FV-Smart 27.02</v>
      </c>
      <c r="K152" s="60" t="str">
        <f>IF(Checklist48[[#This Row],[SGUID]]="",IF(Checklist48[[#This Row],[SSGUID]]="",IF(Checklist48[[#This Row],[PIGUID]]="","",INDEX(PIs[[Column1]:[SS]],MATCH(Checklist48[[#This Row],[PIGUID]],PIs[GUID],0),4)),INDEX(PIs[[Column1]:[Ssbody]],MATCH(Checklist48[[#This Row],[SSGUID]],PIs[SSGUID],0),19)),INDEX(PIs[[Column1]:[SS]],MATCH(Checklist48[[#This Row],[SGUID]],PIs[SGUID],0),15))</f>
        <v>Bij het planten van of proeven met genetisch gemodificeerde gewassen is de geldende regelgeving in het land van productie in acht genomen.</v>
      </c>
      <c r="L152" s="62" t="str">
        <f>IF(Checklist48[[#This Row],[SGUID]]="",IF(Checklist48[[#This Row],[SSGUID]]="",INDEX(PIs[[Column1]:[SS]],MATCH(Checklist48[[#This Row],[PIGUID]],PIs[GUID],0),6),""),"")</f>
        <v>De producent moet beschikken over een kopie van de geldende regelgeving in het land van productie en moet hieraan voldoen. Registraties van de specifieke modificatie en/of de unieke identificatie moeten worden bewaard. Er moeten specifieke teelt- en managementadviezen worden verkregen.</v>
      </c>
      <c r="M152" s="60" t="str">
        <f>IF(Checklist48[[#This Row],[SSGUID]]="",IF(Checklist48[[#This Row],[PIGUID]]="","",INDEX(PIs[[Column1]:[SS]],MATCH(Checklist48[[#This Row],[PIGUID]],PIs[GUID],0),8)),"")</f>
        <v>Major Must</v>
      </c>
      <c r="N152" s="68"/>
      <c r="O152" s="68"/>
      <c r="P152" s="60" t="str">
        <f>IF(Checklist48[[#This Row],[ifna]]="NA","",IF(Checklist48[[#This Row],[RelatedPQ]]=0,"",IF(Checklist48[[#This Row],[RelatedPQ]]="","",IF((INDEX(S2PQ_relational[],MATCH(Checklist48[[#This Row],[PIGUID&amp;NO]],S2PQ_relational[PIGUID &amp; "NO"],0),1))=Checklist48[[#This Row],[PIGUID]],"niet van toepassing",""))))</f>
        <v/>
      </c>
      <c r="Q152" s="60" t="str">
        <f>IF(Checklist48[[#This Row],[N.v.t.]]="niet van toepassing",INDEX(S2PQ[[Stap 2 vragen]:[Justification]],MATCH(Checklist48[[#This Row],[RelatedPQ]],S2PQ[S2PQGUID],0),3),"")</f>
        <v/>
      </c>
      <c r="R152" s="70"/>
    </row>
    <row r="153" spans="2:18" ht="56.25" x14ac:dyDescent="0.25">
      <c r="B153" s="58"/>
      <c r="C153" s="58"/>
      <c r="D153" s="73">
        <f>IF(Checklist48[[#This Row],[SGUID]]="",IF(Checklist48[[#This Row],[SSGUID]]="",0,1),1)</f>
        <v>0</v>
      </c>
      <c r="E153" s="58" t="s">
        <v>1322</v>
      </c>
      <c r="F153" s="59" t="str">
        <f>_xlfn.IFNA(Checklist48[[#This Row],[RelatedPQ]],"NA")</f>
        <v>NA</v>
      </c>
      <c r="G153" s="60" t="e">
        <f>IF(Checklist48[[#This Row],[PIGUID]]="","",INDEX(S2PQ_relational[],MATCH(Checklist48[[#This Row],[PIGUID&amp;NO]],S2PQ_relational[PIGUID &amp; "NO"],0),2))</f>
        <v>#N/A</v>
      </c>
      <c r="H153" s="59" t="str">
        <f>Checklist48[[#This Row],[PIGUID]]&amp;"NO"</f>
        <v>6lD7DOdzB6Rnug1N27mNCFNO</v>
      </c>
      <c r="I153" s="59" t="b">
        <f>IF(Checklist48[[#This Row],[PIGUID]]="","",INDEX(PIs[NA Exempt],MATCH(Checklist48[[#This Row],[PIGUID]],PIs[GUID],0),1))</f>
        <v>0</v>
      </c>
      <c r="J153" s="61" t="str">
        <f>IF(Checklist48[[#This Row],[SGUID]]="",IF(Checklist48[[#This Row],[SSGUID]]="",IF(Checklist48[[#This Row],[PIGUID]]="","",INDEX(PIs[[Column1]:[SS]],MATCH(Checklist48[[#This Row],[PIGUID]],PIs[GUID],0),2)),INDEX(PIs[[Column1]:[SS]],MATCH(Checklist48[[#This Row],[SSGUID]],PIs[SSGUID],0),18)),INDEX(PIs[[Column1]:[SS]],MATCH(Checklist48[[#This Row],[SGUID]],PIs[SGUID],0),14))</f>
        <v>FV-Smart 27.03</v>
      </c>
      <c r="K153" s="60" t="str">
        <f>IF(Checklist48[[#This Row],[SGUID]]="",IF(Checklist48[[#This Row],[SSGUID]]="",IF(Checklist48[[#This Row],[PIGUID]]="","",INDEX(PIs[[Column1]:[SS]],MATCH(Checklist48[[#This Row],[PIGUID]],PIs[GUID],0),4)),INDEX(PIs[[Column1]:[Ssbody]],MATCH(Checklist48[[#This Row],[SSGUID]],PIs[SSGUID],0),19)),INDEX(PIs[[Column1]:[SS]],MATCH(Checklist48[[#This Row],[SGUID]],PIs[SGUID],0),15))</f>
        <v>De directe klanten van de producent zijn geïnformeerd over de genetisch gemodificeerde organismen (GGO)-status van het product.</v>
      </c>
      <c r="L153" s="62" t="str">
        <f>IF(Checklist48[[#This Row],[SGUID]]="",IF(Checklist48[[#This Row],[SSGUID]]="",INDEX(PIs[[Column1]:[SS]],MATCH(Checklist48[[#This Row],[PIGUID]],PIs[GUID],0),6),""),"")</f>
        <v>Gedocumenteerd bewijs van communicatie moet worden bijgehouden en moet het mogelijk maken te verifiëren dat alle producten die aan directe klanten worden geleverd, aan de overeengekomen eisen voldoen.</v>
      </c>
      <c r="M153" s="60" t="str">
        <f>IF(Checklist48[[#This Row],[SSGUID]]="",IF(Checklist48[[#This Row],[PIGUID]]="","",INDEX(PIs[[Column1]:[SS]],MATCH(Checklist48[[#This Row],[PIGUID]],PIs[GUID],0),8)),"")</f>
        <v>Major Must</v>
      </c>
      <c r="N153" s="68"/>
      <c r="O153" s="68"/>
      <c r="P153" s="60" t="str">
        <f>IF(Checklist48[[#This Row],[ifna]]="NA","",IF(Checklist48[[#This Row],[RelatedPQ]]=0,"",IF(Checklist48[[#This Row],[RelatedPQ]]="","",IF((INDEX(S2PQ_relational[],MATCH(Checklist48[[#This Row],[PIGUID&amp;NO]],S2PQ_relational[PIGUID &amp; "NO"],0),1))=Checklist48[[#This Row],[PIGUID]],"niet van toepassing",""))))</f>
        <v/>
      </c>
      <c r="Q153" s="60" t="str">
        <f>IF(Checklist48[[#This Row],[N.v.t.]]="niet van toepassing",INDEX(S2PQ[[Stap 2 vragen]:[Justification]],MATCH(Checklist48[[#This Row],[RelatedPQ]],S2PQ[S2PQGUID],0),3),"")</f>
        <v/>
      </c>
      <c r="R153" s="70"/>
    </row>
    <row r="154" spans="2:18" ht="33.75" x14ac:dyDescent="0.25">
      <c r="B154" s="58"/>
      <c r="C154" s="58"/>
      <c r="D154" s="73">
        <f>IF(Checklist48[[#This Row],[SGUID]]="",IF(Checklist48[[#This Row],[SSGUID]]="",0,1),1)</f>
        <v>0</v>
      </c>
      <c r="E154" s="58" t="s">
        <v>1321</v>
      </c>
      <c r="F154" s="59" t="str">
        <f>_xlfn.IFNA(Checklist48[[#This Row],[RelatedPQ]],"NA")</f>
        <v>NA</v>
      </c>
      <c r="G154" s="60" t="e">
        <f>IF(Checklist48[[#This Row],[PIGUID]]="","",INDEX(S2PQ_relational[],MATCH(Checklist48[[#This Row],[PIGUID&amp;NO]],S2PQ_relational[PIGUID &amp; "NO"],0),2))</f>
        <v>#N/A</v>
      </c>
      <c r="H154" s="59" t="str">
        <f>Checklist48[[#This Row],[PIGUID]]&amp;"NO"</f>
        <v>6ShIxJL429s11nG2oOVz4yNO</v>
      </c>
      <c r="I154" s="59" t="b">
        <f>IF(Checklist48[[#This Row],[PIGUID]]="","",INDEX(PIs[NA Exempt],MATCH(Checklist48[[#This Row],[PIGUID]],PIs[GUID],0),1))</f>
        <v>0</v>
      </c>
      <c r="J154" s="61" t="str">
        <f>IF(Checklist48[[#This Row],[SGUID]]="",IF(Checklist48[[#This Row],[SSGUID]]="",IF(Checklist48[[#This Row],[PIGUID]]="","",INDEX(PIs[[Column1]:[SS]],MATCH(Checklist48[[#This Row],[PIGUID]],PIs[GUID],0),2)),INDEX(PIs[[Column1]:[SS]],MATCH(Checklist48[[#This Row],[SSGUID]],PIs[SSGUID],0),18)),INDEX(PIs[[Column1]:[SS]],MATCH(Checklist48[[#This Row],[SGUID]],PIs[SGUID],0),14))</f>
        <v>FV-Smart 27.04</v>
      </c>
      <c r="K154" s="60" t="str">
        <f>IF(Checklist48[[#This Row],[SGUID]]="",IF(Checklist48[[#This Row],[SSGUID]]="",IF(Checklist48[[#This Row],[PIGUID]]="","",INDEX(PIs[[Column1]:[SS]],MATCH(Checklist48[[#This Row],[PIGUID]],PIs[GUID],0),4)),INDEX(PIs[[Column1]:[Ssbody]],MATCH(Checklist48[[#This Row],[SSGUID]],PIs[SSGUID],0),19)),INDEX(PIs[[Column1]:[SS]],MATCH(Checklist48[[#This Row],[SGUID]],PIs[SGUID],0),15))</f>
        <v>Onbedoelde vermenging van genetisch gemodificeerde (GG-)gewassen met conventionele gewassen wordt vermeden.</v>
      </c>
      <c r="L154" s="62" t="str">
        <f>IF(Checklist48[[#This Row],[SGUID]]="",IF(Checklist48[[#This Row],[SSGUID]]="",INDEX(PIs[[Column1]:[SS]],MATCH(Checklist48[[#This Row],[PIGUID]],PIs[GUID],0),6),""),"")</f>
        <v>Er moet een visuele beoordeling worden uitgevoerd van de identificatie van de GG-gewassen en de integriteit van de opslag.</v>
      </c>
      <c r="M154" s="60" t="str">
        <f>IF(Checklist48[[#This Row],[SSGUID]]="",IF(Checklist48[[#This Row],[PIGUID]]="","",INDEX(PIs[[Column1]:[SS]],MATCH(Checklist48[[#This Row],[PIGUID]],PIs[GUID],0),8)),"")</f>
        <v>Major Must</v>
      </c>
      <c r="N154" s="68"/>
      <c r="O154" s="68"/>
      <c r="P154" s="60" t="str">
        <f>IF(Checklist48[[#This Row],[ifna]]="NA","",IF(Checklist48[[#This Row],[RelatedPQ]]=0,"",IF(Checklist48[[#This Row],[RelatedPQ]]="","",IF((INDEX(S2PQ_relational[],MATCH(Checklist48[[#This Row],[PIGUID&amp;NO]],S2PQ_relational[PIGUID &amp; "NO"],0),1))=Checklist48[[#This Row],[PIGUID]],"niet van toepassing",""))))</f>
        <v/>
      </c>
      <c r="Q154" s="60" t="str">
        <f>IF(Checklist48[[#This Row],[N.v.t.]]="niet van toepassing",INDEX(S2PQ[[Stap 2 vragen]:[Justification]],MATCH(Checklist48[[#This Row],[RelatedPQ]],S2PQ[S2PQGUID],0),3),"")</f>
        <v/>
      </c>
      <c r="R154" s="70"/>
    </row>
    <row r="155" spans="2:18" ht="45" x14ac:dyDescent="0.25">
      <c r="B155" s="58" t="s">
        <v>110</v>
      </c>
      <c r="C155" s="58"/>
      <c r="D155" s="73">
        <f>IF(Checklist48[[#This Row],[SGUID]]="",IF(Checklist48[[#This Row],[SSGUID]]="",0,1),1)</f>
        <v>1</v>
      </c>
      <c r="E155" s="58"/>
      <c r="F155" s="59" t="str">
        <f>_xlfn.IFNA(Checklist48[[#This Row],[RelatedPQ]],"NA")</f>
        <v/>
      </c>
      <c r="G155" s="60" t="str">
        <f>IF(Checklist48[[#This Row],[PIGUID]]="","",INDEX(S2PQ_relational[],MATCH(Checklist48[[#This Row],[PIGUID&amp;NO]],S2PQ_relational[PIGUID &amp; "NO"],0),2))</f>
        <v/>
      </c>
      <c r="H155" s="59" t="str">
        <f>Checklist48[[#This Row],[PIGUID]]&amp;"NO"</f>
        <v>NO</v>
      </c>
      <c r="I155" s="59" t="str">
        <f>IF(Checklist48[[#This Row],[PIGUID]]="","",INDEX(PIs[NA Exempt],MATCH(Checklist48[[#This Row],[PIGUID]],PIs[GUID],0),1))</f>
        <v/>
      </c>
      <c r="J155" s="61" t="str">
        <f>IF(Checklist48[[#This Row],[SGUID]]="",IF(Checklist48[[#This Row],[SSGUID]]="",IF(Checklist48[[#This Row],[PIGUID]]="","",INDEX(PIs[[Column1]:[SS]],MATCH(Checklist48[[#This Row],[PIGUID]],PIs[GUID],0),2)),INDEX(PIs[[Column1]:[SS]],MATCH(Checklist48[[#This Row],[SSGUID]],PIs[SSGUID],0),18)),INDEX(PIs[[Column1]:[SS]],MATCH(Checklist48[[#This Row],[SGUID]],PIs[SGUID],0),14))</f>
        <v>FV 28 BODEM- EN SUBSTRAATBEHEER</v>
      </c>
      <c r="K15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5" s="62" t="str">
        <f>IF(Checklist48[[#This Row],[SGUID]]="",IF(Checklist48[[#This Row],[SSGUID]]="",INDEX(PIs[[Column1]:[SS]],MATCH(Checklist48[[#This Row],[PIGUID]],PIs[GUID],0),6),""),"")</f>
        <v/>
      </c>
      <c r="M155" s="60" t="str">
        <f>IF(Checklist48[[#This Row],[SSGUID]]="",IF(Checklist48[[#This Row],[PIGUID]]="","",INDEX(PIs[[Column1]:[SS]],MATCH(Checklist48[[#This Row],[PIGUID]],PIs[GUID],0),8)),"")</f>
        <v/>
      </c>
      <c r="N155" s="68"/>
      <c r="O155" s="68"/>
      <c r="P155" s="60" t="str">
        <f>IF(Checklist48[[#This Row],[ifna]]="NA","",IF(Checklist48[[#This Row],[RelatedPQ]]=0,"",IF(Checklist48[[#This Row],[RelatedPQ]]="","",IF((INDEX(S2PQ_relational[],MATCH(Checklist48[[#This Row],[PIGUID&amp;NO]],S2PQ_relational[PIGUID &amp; "NO"],0),1))=Checklist48[[#This Row],[PIGUID]],"niet van toepassing",""))))</f>
        <v/>
      </c>
      <c r="Q155" s="60" t="str">
        <f>IF(Checklist48[[#This Row],[N.v.t.]]="niet van toepassing",INDEX(S2PQ[[Stap 2 vragen]:[Justification]],MATCH(Checklist48[[#This Row],[RelatedPQ]],S2PQ[S2PQGUID],0),3),"")</f>
        <v/>
      </c>
      <c r="R155" s="70"/>
    </row>
    <row r="156" spans="2:18" ht="33.75" x14ac:dyDescent="0.25">
      <c r="B156" s="58"/>
      <c r="C156" s="58" t="s">
        <v>273</v>
      </c>
      <c r="D156" s="73">
        <f>IF(Checklist48[[#This Row],[SGUID]]="",IF(Checklist48[[#This Row],[SSGUID]]="",0,1),1)</f>
        <v>1</v>
      </c>
      <c r="E156" s="58"/>
      <c r="F156" s="59" t="str">
        <f>_xlfn.IFNA(Checklist48[[#This Row],[RelatedPQ]],"NA")</f>
        <v/>
      </c>
      <c r="G156" s="60" t="str">
        <f>IF(Checklist48[[#This Row],[PIGUID]]="","",INDEX(S2PQ_relational[],MATCH(Checklist48[[#This Row],[PIGUID&amp;NO]],S2PQ_relational[PIGUID &amp; "NO"],0),2))</f>
        <v/>
      </c>
      <c r="H156" s="59" t="str">
        <f>Checklist48[[#This Row],[PIGUID]]&amp;"NO"</f>
        <v>NO</v>
      </c>
      <c r="I156" s="59" t="str">
        <f>IF(Checklist48[[#This Row],[PIGUID]]="","",INDEX(PIs[NA Exempt],MATCH(Checklist48[[#This Row],[PIGUID]],PIs[GUID],0),1))</f>
        <v/>
      </c>
      <c r="J156" s="61" t="str">
        <f>IF(Checklist48[[#This Row],[SGUID]]="",IF(Checklist48[[#This Row],[SSGUID]]="",IF(Checklist48[[#This Row],[PIGUID]]="","",INDEX(PIs[[Column1]:[SS]],MATCH(Checklist48[[#This Row],[PIGUID]],PIs[GUID],0),2)),INDEX(PIs[[Column1]:[SS]],MATCH(Checklist48[[#This Row],[SSGUID]],PIs[SSGUID],0),18)),INDEX(PIs[[Column1]:[SS]],MATCH(Checklist48[[#This Row],[SGUID]],PIs[SGUID],0),14))</f>
        <v>FV 28.01 Bodembeheer en -behoud</v>
      </c>
      <c r="K15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6" s="62" t="str">
        <f>IF(Checklist48[[#This Row],[SGUID]]="",IF(Checklist48[[#This Row],[SSGUID]]="",INDEX(PIs[[Column1]:[SS]],MATCH(Checklist48[[#This Row],[PIGUID]],PIs[GUID],0),6),""),"")</f>
        <v/>
      </c>
      <c r="M156" s="60" t="str">
        <f>IF(Checklist48[[#This Row],[SSGUID]]="",IF(Checklist48[[#This Row],[PIGUID]]="","",INDEX(PIs[[Column1]:[SS]],MATCH(Checklist48[[#This Row],[PIGUID]],PIs[GUID],0),8)),"")</f>
        <v/>
      </c>
      <c r="N156" s="68"/>
      <c r="O156" s="68"/>
      <c r="P156" s="60" t="str">
        <f>IF(Checklist48[[#This Row],[ifna]]="NA","",IF(Checklist48[[#This Row],[RelatedPQ]]=0,"",IF(Checklist48[[#This Row],[RelatedPQ]]="","",IF((INDEX(S2PQ_relational[],MATCH(Checklist48[[#This Row],[PIGUID&amp;NO]],S2PQ_relational[PIGUID &amp; "NO"],0),1))=Checklist48[[#This Row],[PIGUID]],"niet van toepassing",""))))</f>
        <v/>
      </c>
      <c r="Q156" s="60" t="str">
        <f>IF(Checklist48[[#This Row],[N.v.t.]]="niet van toepassing",INDEX(S2PQ[[Stap 2 vragen]:[Justification]],MATCH(Checklist48[[#This Row],[RelatedPQ]],S2PQ[S2PQGUID],0),3),"")</f>
        <v/>
      </c>
      <c r="R156" s="70"/>
    </row>
    <row r="157" spans="2:18" ht="67.5" x14ac:dyDescent="0.25">
      <c r="B157" s="58"/>
      <c r="C157" s="58"/>
      <c r="D157" s="73">
        <f>IF(Checklist48[[#This Row],[SGUID]]="",IF(Checklist48[[#This Row],[SSGUID]]="",0,1),1)</f>
        <v>0</v>
      </c>
      <c r="E157" s="58" t="s">
        <v>339</v>
      </c>
      <c r="F157" s="59" t="str">
        <f>_xlfn.IFNA(Checklist48[[#This Row],[RelatedPQ]],"NA")</f>
        <v>NA</v>
      </c>
      <c r="G157" s="60" t="e">
        <f>IF(Checklist48[[#This Row],[PIGUID]]="","",INDEX(S2PQ_relational[],MATCH(Checklist48[[#This Row],[PIGUID&amp;NO]],S2PQ_relational[PIGUID &amp; "NO"],0),2))</f>
        <v>#N/A</v>
      </c>
      <c r="H157" s="59" t="str">
        <f>Checklist48[[#This Row],[PIGUID]]&amp;"NO"</f>
        <v>6EYtjgupsXXz3H09Jz3i86NO</v>
      </c>
      <c r="I157" s="59" t="b">
        <f>IF(Checklist48[[#This Row],[PIGUID]]="","",INDEX(PIs[NA Exempt],MATCH(Checklist48[[#This Row],[PIGUID]],PIs[GUID],0),1))</f>
        <v>0</v>
      </c>
      <c r="J157" s="61" t="str">
        <f>IF(Checklist48[[#This Row],[SGUID]]="",IF(Checklist48[[#This Row],[SSGUID]]="",IF(Checklist48[[#This Row],[PIGUID]]="","",INDEX(PIs[[Column1]:[SS]],MATCH(Checklist48[[#This Row],[PIGUID]],PIs[GUID],0),2)),INDEX(PIs[[Column1]:[SS]],MATCH(Checklist48[[#This Row],[SSGUID]],PIs[SSGUID],0),18)),INDEX(PIs[[Column1]:[SS]],MATCH(Checklist48[[#This Row],[SGUID]],PIs[SGUID],0),14))</f>
        <v>FV-Smart 28.01.01</v>
      </c>
      <c r="K157" s="60" t="str">
        <f>IF(Checklist48[[#This Row],[SGUID]]="",IF(Checklist48[[#This Row],[SSGUID]]="",IF(Checklist48[[#This Row],[PIGUID]]="","",INDEX(PIs[[Column1]:[SS]],MATCH(Checklist48[[#This Row],[PIGUID]],PIs[GUID],0),4)),INDEX(PIs[[Column1]:[Ssbody]],MATCH(Checklist48[[#This Row],[SSGUID]],PIs[SSGUID],0),19)),INDEX(PIs[[Column1]:[SS]],MATCH(Checklist48[[#This Row],[SGUID]],PIs[SGUID],0),15))</f>
        <v>Om de gezondheid van de bodem te verbeteren en te optimaliseren, moet de producent beschikken over een bodembeheerplan.</v>
      </c>
      <c r="L157" s="62" t="str">
        <f>IF(Checklist48[[#This Row],[SGUID]]="",IF(Checklist48[[#This Row],[SSGUID]]="",INDEX(PIs[[Column1]:[SS]],MATCH(Checklist48[[#This Row],[PIGUID]],PIs[GUID],0),6),""),"")</f>
        <v>De producent moet aantonen dat er rekening is gehouden met de nutriëntenbehoefte van het gewas en met het behoud van de bodemvruchtbaarheid. Registraties van bodemanalyse en/of gewasspecifieke informatie moeten beschikbaar zijn ter bewijsvoering.</v>
      </c>
      <c r="M157" s="60" t="str">
        <f>IF(Checklist48[[#This Row],[SSGUID]]="",IF(Checklist48[[#This Row],[PIGUID]]="","",INDEX(PIs[[Column1]:[SS]],MATCH(Checklist48[[#This Row],[PIGUID]],PIs[GUID],0),8)),"")</f>
        <v>Major Must</v>
      </c>
      <c r="N157" s="68"/>
      <c r="O157" s="68"/>
      <c r="P157" s="60" t="str">
        <f>IF(Checklist48[[#This Row],[ifna]]="NA","",IF(Checklist48[[#This Row],[RelatedPQ]]=0,"",IF(Checklist48[[#This Row],[RelatedPQ]]="","",IF((INDEX(S2PQ_relational[],MATCH(Checklist48[[#This Row],[PIGUID&amp;NO]],S2PQ_relational[PIGUID &amp; "NO"],0),1))=Checklist48[[#This Row],[PIGUID]],"niet van toepassing",""))))</f>
        <v/>
      </c>
      <c r="Q157" s="60" t="str">
        <f>IF(Checklist48[[#This Row],[N.v.t.]]="niet van toepassing",INDEX(S2PQ[[Stap 2 vragen]:[Justification]],MATCH(Checklist48[[#This Row],[RelatedPQ]],S2PQ[S2PQGUID],0),3),"")</f>
        <v/>
      </c>
      <c r="R157" s="70"/>
    </row>
    <row r="158" spans="2:18" ht="45" x14ac:dyDescent="0.25">
      <c r="B158" s="58"/>
      <c r="C158" s="58"/>
      <c r="D158" s="73">
        <f>IF(Checklist48[[#This Row],[SGUID]]="",IF(Checklist48[[#This Row],[SSGUID]]="",0,1),1)</f>
        <v>0</v>
      </c>
      <c r="E158" s="58" t="s">
        <v>320</v>
      </c>
      <c r="F158" s="59" t="str">
        <f>_xlfn.IFNA(Checklist48[[#This Row],[RelatedPQ]],"NA")</f>
        <v>NA</v>
      </c>
      <c r="G158" s="60" t="e">
        <f>IF(Checklist48[[#This Row],[PIGUID]]="","",INDEX(S2PQ_relational[],MATCH(Checklist48[[#This Row],[PIGUID&amp;NO]],S2PQ_relational[PIGUID &amp; "NO"],0),2))</f>
        <v>#N/A</v>
      </c>
      <c r="H158" s="59" t="str">
        <f>Checklist48[[#This Row],[PIGUID]]&amp;"NO"</f>
        <v>2ONlgXpEenYzjTPEH4bSZ1NO</v>
      </c>
      <c r="I158" s="59" t="b">
        <f>IF(Checklist48[[#This Row],[PIGUID]]="","",INDEX(PIs[NA Exempt],MATCH(Checklist48[[#This Row],[PIGUID]],PIs[GUID],0),1))</f>
        <v>0</v>
      </c>
      <c r="J158" s="61" t="str">
        <f>IF(Checklist48[[#This Row],[SGUID]]="",IF(Checklist48[[#This Row],[SSGUID]]="",IF(Checklist48[[#This Row],[PIGUID]]="","",INDEX(PIs[[Column1]:[SS]],MATCH(Checklist48[[#This Row],[PIGUID]],PIs[GUID],0),2)),INDEX(PIs[[Column1]:[SS]],MATCH(Checklist48[[#This Row],[SSGUID]],PIs[SSGUID],0),18)),INDEX(PIs[[Column1]:[SS]],MATCH(Checklist48[[#This Row],[SGUID]],PIs[SGUID],0),14))</f>
        <v>FV-Smart 28.01.02</v>
      </c>
      <c r="K158" s="60" t="str">
        <f>IF(Checklist48[[#This Row],[SGUID]]="",IF(Checklist48[[#This Row],[SSGUID]]="",IF(Checklist48[[#This Row],[PIGUID]]="","",INDEX(PIs[[Column1]:[SS]],MATCH(Checklist48[[#This Row],[PIGUID]],PIs[GUID],0),4)),INDEX(PIs[[Column1]:[Ssbody]],MATCH(Checklist48[[#This Row],[SSGUID]],PIs[SSGUID],0),19)),INDEX(PIs[[Column1]:[SS]],MATCH(Checklist48[[#This Row],[SGUID]],PIs[SGUID],0),15))</f>
        <v>Er zijn bodemkaarten voor het bedrijf gemaakt.</v>
      </c>
      <c r="L158" s="62" t="str">
        <f>IF(Checklist48[[#This Row],[SGUID]]="",IF(Checklist48[[#This Row],[SSGUID]]="",INDEX(PIs[[Column1]:[SS]],MATCH(Checklist48[[#This Row],[PIGUID]],PIs[GUID],0),6),""),"")</f>
        <v>Van elke locatie behoren de bodemtypes vastgesteld te zijn, gebaseerd op bodemprofiel, bodemanalyse, of op een lokale (regionale) cartografische bodemtypekaart.</v>
      </c>
      <c r="M158" s="60" t="str">
        <f>IF(Checklist48[[#This Row],[SSGUID]]="",IF(Checklist48[[#This Row],[PIGUID]]="","",INDEX(PIs[[Column1]:[SS]],MATCH(Checklist48[[#This Row],[PIGUID]],PIs[GUID],0),8)),"")</f>
        <v>Aanbeveling</v>
      </c>
      <c r="N158" s="68"/>
      <c r="O158" s="68"/>
      <c r="P158" s="60" t="str">
        <f>IF(Checklist48[[#This Row],[ifna]]="NA","",IF(Checklist48[[#This Row],[RelatedPQ]]=0,"",IF(Checklist48[[#This Row],[RelatedPQ]]="","",IF((INDEX(S2PQ_relational[],MATCH(Checklist48[[#This Row],[PIGUID&amp;NO]],S2PQ_relational[PIGUID &amp; "NO"],0),1))=Checklist48[[#This Row],[PIGUID]],"niet van toepassing",""))))</f>
        <v/>
      </c>
      <c r="Q158" s="60" t="str">
        <f>IF(Checklist48[[#This Row],[N.v.t.]]="niet van toepassing",INDEX(S2PQ[[Stap 2 vragen]:[Justification]],MATCH(Checklist48[[#This Row],[RelatedPQ]],S2PQ[S2PQGUID],0),3),"")</f>
        <v/>
      </c>
      <c r="R158" s="70"/>
    </row>
    <row r="159" spans="2:18" ht="78.75" x14ac:dyDescent="0.25">
      <c r="B159" s="58"/>
      <c r="C159" s="58"/>
      <c r="D159" s="73">
        <f>IF(Checklist48[[#This Row],[SGUID]]="",IF(Checklist48[[#This Row],[SSGUID]]="",0,1),1)</f>
        <v>0</v>
      </c>
      <c r="E159" s="58" t="s">
        <v>286</v>
      </c>
      <c r="F159" s="59" t="str">
        <f>_xlfn.IFNA(Checklist48[[#This Row],[RelatedPQ]],"NA")</f>
        <v>NA</v>
      </c>
      <c r="G159" s="60" t="e">
        <f>IF(Checklist48[[#This Row],[PIGUID]]="","",INDEX(S2PQ_relational[],MATCH(Checklist48[[#This Row],[PIGUID&amp;NO]],S2PQ_relational[PIGUID &amp; "NO"],0),2))</f>
        <v>#N/A</v>
      </c>
      <c r="H159" s="59" t="str">
        <f>Checklist48[[#This Row],[PIGUID]]&amp;"NO"</f>
        <v>2Zbw0GTEp0uzi7d3sNeHWzNO</v>
      </c>
      <c r="I159" s="59" t="b">
        <f>IF(Checklist48[[#This Row],[PIGUID]]="","",INDEX(PIs[NA Exempt],MATCH(Checklist48[[#This Row],[PIGUID]],PIs[GUID],0),1))</f>
        <v>0</v>
      </c>
      <c r="J159" s="61" t="str">
        <f>IF(Checklist48[[#This Row],[SGUID]]="",IF(Checklist48[[#This Row],[SSGUID]]="",IF(Checklist48[[#This Row],[PIGUID]]="","",INDEX(PIs[[Column1]:[SS]],MATCH(Checklist48[[#This Row],[PIGUID]],PIs[GUID],0),2)),INDEX(PIs[[Column1]:[SS]],MATCH(Checklist48[[#This Row],[SSGUID]],PIs[SSGUID],0),18)),INDEX(PIs[[Column1]:[SS]],MATCH(Checklist48[[#This Row],[SGUID]],PIs[SGUID],0),14))</f>
        <v>FV-Smart 28.01.03</v>
      </c>
      <c r="K159" s="60" t="str">
        <f>IF(Checklist48[[#This Row],[SGUID]]="",IF(Checklist48[[#This Row],[SSGUID]]="",IF(Checklist48[[#This Row],[PIGUID]]="","",INDEX(PIs[[Column1]:[SS]],MATCH(Checklist48[[#This Row],[PIGUID]],PIs[GUID],0),4)),INDEX(PIs[[Column1]:[Ssbody]],MATCH(Checklist48[[#This Row],[SSGUID]],PIs[SSGUID],0),19)),INDEX(PIs[[Column1]:[SS]],MATCH(Checklist48[[#This Row],[SGUID]],PIs[SGUID],0),15))</f>
        <v>Gewasrotatie voor eenjarige gewassen wordt, indien haalbaar, geïmplementeerd.</v>
      </c>
      <c r="L159" s="62" t="str">
        <f>IF(Checklist48[[#This Row],[SGUID]]="",IF(Checklist48[[#This Row],[SSGUID]]="",INDEX(PIs[[Column1]:[SS]],MATCH(Checklist48[[#This Row],[PIGUID]],PIs[GUID],0),6),""),"")</f>
        <v>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v>
      </c>
      <c r="M159" s="60" t="str">
        <f>IF(Checklist48[[#This Row],[SSGUID]]="",IF(Checklist48[[#This Row],[PIGUID]]="","",INDEX(PIs[[Column1]:[SS]],MATCH(Checklist48[[#This Row],[PIGUID]],PIs[GUID],0),8)),"")</f>
        <v>Minor Must</v>
      </c>
      <c r="N159" s="68"/>
      <c r="O159" s="68"/>
      <c r="P159" s="60" t="str">
        <f>IF(Checklist48[[#This Row],[ifna]]="NA","",IF(Checklist48[[#This Row],[RelatedPQ]]=0,"",IF(Checklist48[[#This Row],[RelatedPQ]]="","",IF((INDEX(S2PQ_relational[],MATCH(Checklist48[[#This Row],[PIGUID&amp;NO]],S2PQ_relational[PIGUID &amp; "NO"],0),1))=Checklist48[[#This Row],[PIGUID]],"niet van toepassing",""))))</f>
        <v/>
      </c>
      <c r="Q159" s="60" t="str">
        <f>IF(Checklist48[[#This Row],[N.v.t.]]="niet van toepassing",INDEX(S2PQ[[Stap 2 vragen]:[Justification]],MATCH(Checklist48[[#This Row],[RelatedPQ]],S2PQ[S2PQGUID],0),3),"")</f>
        <v/>
      </c>
      <c r="R159" s="70"/>
    </row>
    <row r="160" spans="2:18" ht="78.75" x14ac:dyDescent="0.25">
      <c r="B160" s="58"/>
      <c r="C160" s="58"/>
      <c r="D160" s="73">
        <f>IF(Checklist48[[#This Row],[SGUID]]="",IF(Checklist48[[#This Row],[SSGUID]]="",0,1),1)</f>
        <v>0</v>
      </c>
      <c r="E160" s="58" t="s">
        <v>280</v>
      </c>
      <c r="F160" s="59" t="str">
        <f>_xlfn.IFNA(Checklist48[[#This Row],[RelatedPQ]],"NA")</f>
        <v>NA</v>
      </c>
      <c r="G160" s="60" t="e">
        <f>IF(Checklist48[[#This Row],[PIGUID]]="","",INDEX(S2PQ_relational[],MATCH(Checklist48[[#This Row],[PIGUID&amp;NO]],S2PQ_relational[PIGUID &amp; "NO"],0),2))</f>
        <v>#N/A</v>
      </c>
      <c r="H160" s="59" t="str">
        <f>Checklist48[[#This Row],[PIGUID]]&amp;"NO"</f>
        <v>4c9tw6Torztux5iJUwpkynNO</v>
      </c>
      <c r="I160" s="59" t="b">
        <f>IF(Checklist48[[#This Row],[PIGUID]]="","",INDEX(PIs[NA Exempt],MATCH(Checklist48[[#This Row],[PIGUID]],PIs[GUID],0),1))</f>
        <v>0</v>
      </c>
      <c r="J160" s="61" t="str">
        <f>IF(Checklist48[[#This Row],[SGUID]]="",IF(Checklist48[[#This Row],[SSGUID]]="",IF(Checklist48[[#This Row],[PIGUID]]="","",INDEX(PIs[[Column1]:[SS]],MATCH(Checklist48[[#This Row],[PIGUID]],PIs[GUID],0),2)),INDEX(PIs[[Column1]:[SS]],MATCH(Checklist48[[#This Row],[SSGUID]],PIs[SSGUID],0),18)),INDEX(PIs[[Column1]:[SS]],MATCH(Checklist48[[#This Row],[SGUID]],PIs[SGUID],0),14))</f>
        <v>FV-Smart 28.01.04</v>
      </c>
      <c r="K16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technieken gebruikt om de bodemstructuur te verbeteren of te behouden en bodemverdichting te voorkomen.</v>
      </c>
      <c r="L160" s="62" t="str">
        <f>IF(Checklist48[[#This Row],[SGUID]]="",IF(Checklist48[[#This Row],[SSGUID]]="",INDEX(PIs[[Column1]:[SS]],MATCH(Checklist48[[#This Row],[PIGUID]],PIs[GUID],0),6),""),"")</f>
        <v>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v>
      </c>
      <c r="M160" s="60" t="str">
        <f>IF(Checklist48[[#This Row],[SSGUID]]="",IF(Checklist48[[#This Row],[PIGUID]]="","",INDEX(PIs[[Column1]:[SS]],MATCH(Checklist48[[#This Row],[PIGUID]],PIs[GUID],0),8)),"")</f>
        <v>Minor Must</v>
      </c>
      <c r="N160" s="68"/>
      <c r="O160" s="68"/>
      <c r="P160" s="60" t="str">
        <f>IF(Checklist48[[#This Row],[ifna]]="NA","",IF(Checklist48[[#This Row],[RelatedPQ]]=0,"",IF(Checklist48[[#This Row],[RelatedPQ]]="","",IF((INDEX(S2PQ_relational[],MATCH(Checklist48[[#This Row],[PIGUID&amp;NO]],S2PQ_relational[PIGUID &amp; "NO"],0),1))=Checklist48[[#This Row],[PIGUID]],"niet van toepassing",""))))</f>
        <v/>
      </c>
      <c r="Q160" s="60" t="str">
        <f>IF(Checklist48[[#This Row],[N.v.t.]]="niet van toepassing",INDEX(S2PQ[[Stap 2 vragen]:[Justification]],MATCH(Checklist48[[#This Row],[RelatedPQ]],S2PQ[S2PQGUID],0),3),"")</f>
        <v/>
      </c>
      <c r="R160" s="70"/>
    </row>
    <row r="161" spans="2:18" ht="67.5" x14ac:dyDescent="0.25">
      <c r="B161" s="58"/>
      <c r="C161" s="58"/>
      <c r="D161" s="73">
        <f>IF(Checklist48[[#This Row],[SGUID]]="",IF(Checklist48[[#This Row],[SSGUID]]="",0,1),1)</f>
        <v>0</v>
      </c>
      <c r="E161" s="58" t="s">
        <v>267</v>
      </c>
      <c r="F161" s="59" t="str">
        <f>_xlfn.IFNA(Checklist48[[#This Row],[RelatedPQ]],"NA")</f>
        <v>NA</v>
      </c>
      <c r="G161" s="60" t="e">
        <f>IF(Checklist48[[#This Row],[PIGUID]]="","",INDEX(S2PQ_relational[],MATCH(Checklist48[[#This Row],[PIGUID&amp;NO]],S2PQ_relational[PIGUID &amp; "NO"],0),2))</f>
        <v>#N/A</v>
      </c>
      <c r="H161" s="59" t="str">
        <f>Checklist48[[#This Row],[PIGUID]]&amp;"NO"</f>
        <v>2vSc9ajVPbSW1VLTdcvLYnNO</v>
      </c>
      <c r="I161" s="59" t="b">
        <f>IF(Checklist48[[#This Row],[PIGUID]]="","",INDEX(PIs[NA Exempt],MATCH(Checklist48[[#This Row],[PIGUID]],PIs[GUID],0),1))</f>
        <v>0</v>
      </c>
      <c r="J161" s="61" t="str">
        <f>IF(Checklist48[[#This Row],[SGUID]]="",IF(Checklist48[[#This Row],[SSGUID]]="",IF(Checklist48[[#This Row],[PIGUID]]="","",INDEX(PIs[[Column1]:[SS]],MATCH(Checklist48[[#This Row],[PIGUID]],PIs[GUID],0),2)),INDEX(PIs[[Column1]:[SS]],MATCH(Checklist48[[#This Row],[SSGUID]],PIs[SSGUID],0),18)),INDEX(PIs[[Column1]:[SS]],MATCH(Checklist48[[#This Row],[SGUID]],PIs[SGUID],0),14))</f>
        <v>FV-Smart 28.01.05</v>
      </c>
      <c r="K161"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teelttechnieken om de kans op bodemerosie te verminderen.</v>
      </c>
      <c r="L161" s="62" t="str">
        <f>IF(Checklist48[[#This Row],[SGUID]]="",IF(Checklist48[[#This Row],[SSGUID]]="",INDEX(PIs[[Column1]:[SS]],MATCH(Checklist48[[#This Row],[PIGUID]],PIs[GUID],0),6),""),"")</f>
        <v>Er moet bewijs zijn van beheer- en herstelmaatregelen (grondbedekking, contourploegen op hellingen, afwatering, inzaaien van gras of groenbemesters, bomen en struiken aan de randen van locaties, etc.) om bodemerosie te minimaliseren (door water, wind, etc.).</v>
      </c>
      <c r="M161" s="60" t="str">
        <f>IF(Checklist48[[#This Row],[SSGUID]]="",IF(Checklist48[[#This Row],[PIGUID]]="","",INDEX(PIs[[Column1]:[SS]],MATCH(Checklist48[[#This Row],[PIGUID]],PIs[GUID],0),8)),"")</f>
        <v>Minor Must</v>
      </c>
      <c r="N161" s="68"/>
      <c r="O161" s="68"/>
      <c r="P161" s="60" t="str">
        <f>IF(Checklist48[[#This Row],[ifna]]="NA","",IF(Checklist48[[#This Row],[RelatedPQ]]=0,"",IF(Checklist48[[#This Row],[RelatedPQ]]="","",IF((INDEX(S2PQ_relational[],MATCH(Checklist48[[#This Row],[PIGUID&amp;NO]],S2PQ_relational[PIGUID &amp; "NO"],0),1))=Checklist48[[#This Row],[PIGUID]],"niet van toepassing",""))))</f>
        <v/>
      </c>
      <c r="Q161" s="60" t="str">
        <f>IF(Checklist48[[#This Row],[N.v.t.]]="niet van toepassing",INDEX(S2PQ[[Stap 2 vragen]:[Justification]],MATCH(Checklist48[[#This Row],[RelatedPQ]],S2PQ[S2PQGUID],0),3),"")</f>
        <v/>
      </c>
      <c r="R161" s="70"/>
    </row>
    <row r="162" spans="2:18" ht="33.75" x14ac:dyDescent="0.25">
      <c r="B162" s="58"/>
      <c r="C162" s="58" t="s">
        <v>254</v>
      </c>
      <c r="D162" s="73">
        <f>IF(Checklist48[[#This Row],[SGUID]]="",IF(Checklist48[[#This Row],[SSGUID]]="",0,1),1)</f>
        <v>1</v>
      </c>
      <c r="E162" s="58"/>
      <c r="F162" s="59" t="str">
        <f>_xlfn.IFNA(Checklist48[[#This Row],[RelatedPQ]],"NA")</f>
        <v/>
      </c>
      <c r="G162" s="60" t="str">
        <f>IF(Checklist48[[#This Row],[PIGUID]]="","",INDEX(S2PQ_relational[],MATCH(Checklist48[[#This Row],[PIGUID&amp;NO]],S2PQ_relational[PIGUID &amp; "NO"],0),2))</f>
        <v/>
      </c>
      <c r="H162" s="59" t="str">
        <f>Checklist48[[#This Row],[PIGUID]]&amp;"NO"</f>
        <v>NO</v>
      </c>
      <c r="I162" s="59" t="str">
        <f>IF(Checklist48[[#This Row],[PIGUID]]="","",INDEX(PIs[NA Exempt],MATCH(Checklist48[[#This Row],[PIGUID]],PIs[GUID],0),1))</f>
        <v/>
      </c>
      <c r="J162" s="61" t="str">
        <f>IF(Checklist48[[#This Row],[SGUID]]="",IF(Checklist48[[#This Row],[SSGUID]]="",IF(Checklist48[[#This Row],[PIGUID]]="","",INDEX(PIs[[Column1]:[SS]],MATCH(Checklist48[[#This Row],[PIGUID]],PIs[GUID],0),2)),INDEX(PIs[[Column1]:[SS]],MATCH(Checklist48[[#This Row],[SSGUID]],PIs[SSGUID],0),18)),INDEX(PIs[[Column1]:[SS]],MATCH(Checklist48[[#This Row],[SGUID]],PIs[SGUID],0),14))</f>
        <v>FV 28.02 Grondontsmetting</v>
      </c>
      <c r="K16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2" s="62" t="str">
        <f>IF(Checklist48[[#This Row],[SGUID]]="",IF(Checklist48[[#This Row],[SSGUID]]="",INDEX(PIs[[Column1]:[SS]],MATCH(Checklist48[[#This Row],[PIGUID]],PIs[GUID],0),6),""),"")</f>
        <v/>
      </c>
      <c r="M162" s="60" t="str">
        <f>IF(Checklist48[[#This Row],[SSGUID]]="",IF(Checklist48[[#This Row],[PIGUID]]="","",INDEX(PIs[[Column1]:[SS]],MATCH(Checklist48[[#This Row],[PIGUID]],PIs[GUID],0),8)),"")</f>
        <v/>
      </c>
      <c r="N162" s="68"/>
      <c r="O162" s="68"/>
      <c r="P162" s="60" t="str">
        <f>IF(Checklist48[[#This Row],[ifna]]="NA","",IF(Checklist48[[#This Row],[RelatedPQ]]=0,"",IF(Checklist48[[#This Row],[RelatedPQ]]="","",IF((INDEX(S2PQ_relational[],MATCH(Checklist48[[#This Row],[PIGUID&amp;NO]],S2PQ_relational[PIGUID &amp; "NO"],0),1))=Checklist48[[#This Row],[PIGUID]],"niet van toepassing",""))))</f>
        <v/>
      </c>
      <c r="Q162" s="60" t="str">
        <f>IF(Checklist48[[#This Row],[N.v.t.]]="niet van toepassing",INDEX(S2PQ[[Stap 2 vragen]:[Justification]],MATCH(Checklist48[[#This Row],[RelatedPQ]],S2PQ[S2PQGUID],0),3),"")</f>
        <v/>
      </c>
      <c r="R162" s="70"/>
    </row>
    <row r="163" spans="2:18" ht="67.5" x14ac:dyDescent="0.25">
      <c r="B163" s="58"/>
      <c r="C163" s="58"/>
      <c r="D163" s="73">
        <f>IF(Checklist48[[#This Row],[SGUID]]="",IF(Checklist48[[#This Row],[SSGUID]]="",0,1),1)</f>
        <v>0</v>
      </c>
      <c r="E163" s="58" t="s">
        <v>274</v>
      </c>
      <c r="F163" s="59" t="str">
        <f>_xlfn.IFNA(Checklist48[[#This Row],[RelatedPQ]],"NA")</f>
        <v>NA</v>
      </c>
      <c r="G163" s="60" t="e">
        <f>IF(Checklist48[[#This Row],[PIGUID]]="","",INDEX(S2PQ_relational[],MATCH(Checklist48[[#This Row],[PIGUID&amp;NO]],S2PQ_relational[PIGUID &amp; "NO"],0),2))</f>
        <v>#N/A</v>
      </c>
      <c r="H163" s="59" t="str">
        <f>Checklist48[[#This Row],[PIGUID]]&amp;"NO"</f>
        <v>5FShK1nH0dePcZZ6NRxVOINO</v>
      </c>
      <c r="I163" s="59" t="b">
        <f>IF(Checklist48[[#This Row],[PIGUID]]="","",INDEX(PIs[NA Exempt],MATCH(Checklist48[[#This Row],[PIGUID]],PIs[GUID],0),1))</f>
        <v>0</v>
      </c>
      <c r="J163" s="61" t="str">
        <f>IF(Checklist48[[#This Row],[SGUID]]="",IF(Checklist48[[#This Row],[SSGUID]]="",IF(Checklist48[[#This Row],[PIGUID]]="","",INDEX(PIs[[Column1]:[SS]],MATCH(Checklist48[[#This Row],[PIGUID]],PIs[GUID],0),2)),INDEX(PIs[[Column1]:[SS]],MATCH(Checklist48[[#This Row],[SSGUID]],PIs[SSGUID],0),18)),INDEX(PIs[[Column1]:[SS]],MATCH(Checklist48[[#This Row],[SGUID]],PIs[SGUID],0),14))</f>
        <v>FV-Smart 28.02.01</v>
      </c>
      <c r="K16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rechtvaardiging voor het gebruik van grondontsmetters.</v>
      </c>
      <c r="L163" s="62" t="str">
        <f>IF(Checklist48[[#This Row],[SGUID]]="",IF(Checklist48[[#This Row],[SSGUID]]="",INDEX(PIs[[Column1]:[SS]],MATCH(Checklist48[[#This Row],[PIGUID]],PIs[GUID],0),6),""),"")</f>
        <v>Er moet gedocumenteerd(e) bewijs en rechtvaardiging zijn voor het gebruik van grondontsmetters, met inbegrip van aan te pakken probleem, locatie, datum, werkzame stof, doses, toepassingsmethode en uitvoerder. Methylbromide mag nooit worden gebruikt als grondontsmetter.</v>
      </c>
      <c r="M163" s="60" t="str">
        <f>IF(Checklist48[[#This Row],[SSGUID]]="",IF(Checklist48[[#This Row],[PIGUID]]="","",INDEX(PIs[[Column1]:[SS]],MATCH(Checklist48[[#This Row],[PIGUID]],PIs[GUID],0),8)),"")</f>
        <v>Minor Must</v>
      </c>
      <c r="N163" s="68"/>
      <c r="O163" s="68"/>
      <c r="P163" s="60" t="str">
        <f>IF(Checklist48[[#This Row],[ifna]]="NA","",IF(Checklist48[[#This Row],[RelatedPQ]]=0,"",IF(Checklist48[[#This Row],[RelatedPQ]]="","",IF((INDEX(S2PQ_relational[],MATCH(Checklist48[[#This Row],[PIGUID&amp;NO]],S2PQ_relational[PIGUID &amp; "NO"],0),1))=Checklist48[[#This Row],[PIGUID]],"niet van toepassing",""))))</f>
        <v/>
      </c>
      <c r="Q163" s="60" t="str">
        <f>IF(Checklist48[[#This Row],[N.v.t.]]="niet van toepassing",INDEX(S2PQ[[Stap 2 vragen]:[Justification]],MATCH(Checklist48[[#This Row],[RelatedPQ]],S2PQ[S2PQGUID],0),3),"")</f>
        <v/>
      </c>
      <c r="R163" s="70"/>
    </row>
    <row r="164" spans="2:18" ht="33.75" x14ac:dyDescent="0.25">
      <c r="B164" s="58"/>
      <c r="C164" s="58"/>
      <c r="D164" s="73">
        <f>IF(Checklist48[[#This Row],[SGUID]]="",IF(Checklist48[[#This Row],[SSGUID]]="",0,1),1)</f>
        <v>0</v>
      </c>
      <c r="E164" s="58" t="s">
        <v>248</v>
      </c>
      <c r="F164" s="59" t="str">
        <f>_xlfn.IFNA(Checklist48[[#This Row],[RelatedPQ]],"NA")</f>
        <v>NA</v>
      </c>
      <c r="G164" s="60" t="e">
        <f>IF(Checklist48[[#This Row],[PIGUID]]="","",INDEX(S2PQ_relational[],MATCH(Checklist48[[#This Row],[PIGUID&amp;NO]],S2PQ_relational[PIGUID &amp; "NO"],0),2))</f>
        <v>#N/A</v>
      </c>
      <c r="H164" s="59" t="str">
        <f>Checklist48[[#This Row],[PIGUID]]&amp;"NO"</f>
        <v>5xFBRKHSe09twkrrxx0w4bNO</v>
      </c>
      <c r="I164" s="59" t="b">
        <f>IF(Checklist48[[#This Row],[PIGUID]]="","",INDEX(PIs[NA Exempt],MATCH(Checklist48[[#This Row],[PIGUID]],PIs[GUID],0),1))</f>
        <v>0</v>
      </c>
      <c r="J164" s="61" t="str">
        <f>IF(Checklist48[[#This Row],[SGUID]]="",IF(Checklist48[[#This Row],[SSGUID]]="",IF(Checklist48[[#This Row],[PIGUID]]="","",INDEX(PIs[[Column1]:[SS]],MATCH(Checklist48[[#This Row],[PIGUID]],PIs[GUID],0),2)),INDEX(PIs[[Column1]:[SS]],MATCH(Checklist48[[#This Row],[SSGUID]],PIs[SSGUID],0),18)),INDEX(PIs[[Column1]:[SS]],MATCH(Checklist48[[#This Row],[SGUID]],PIs[SGUID],0),14))</f>
        <v>FV-Smart 28.02.02</v>
      </c>
      <c r="K164" s="60" t="str">
        <f>IF(Checklist48[[#This Row],[SGUID]]="",IF(Checklist48[[#This Row],[SSGUID]]="",IF(Checklist48[[#This Row],[PIGUID]]="","",INDEX(PIs[[Column1]:[SS]],MATCH(Checklist48[[#This Row],[PIGUID]],PIs[GUID],0),4)),INDEX(PIs[[Column1]:[Ssbody]],MATCH(Checklist48[[#This Row],[SSGUID]],PIs[SSGUID],0),19)),INDEX(PIs[[Column1]:[SS]],MATCH(Checklist48[[#This Row],[SGUID]],PIs[SGUID],0),15))</f>
        <v>De veiligheidstermijn voorafgaand aan het planten wordt aangehouden.</v>
      </c>
      <c r="L164" s="62" t="str">
        <f>IF(Checklist48[[#This Row],[SGUID]]="",IF(Checklist48[[#This Row],[SSGUID]]="",INDEX(PIs[[Column1]:[SS]],MATCH(Checklist48[[#This Row],[PIGUID]],PIs[GUID],0),6),""),"")</f>
        <v>De veiligheidstermijn voorafgaand aan het planten moet geregistreerd worden.</v>
      </c>
      <c r="M164" s="60" t="str">
        <f>IF(Checklist48[[#This Row],[SSGUID]]="",IF(Checklist48[[#This Row],[PIGUID]]="","",INDEX(PIs[[Column1]:[SS]],MATCH(Checklist48[[#This Row],[PIGUID]],PIs[GUID],0),8)),"")</f>
        <v>Minor Must</v>
      </c>
      <c r="N164" s="68"/>
      <c r="O164" s="68"/>
      <c r="P164" s="60" t="str">
        <f>IF(Checklist48[[#This Row],[ifna]]="NA","",IF(Checklist48[[#This Row],[RelatedPQ]]=0,"",IF(Checklist48[[#This Row],[RelatedPQ]]="","",IF((INDEX(S2PQ_relational[],MATCH(Checklist48[[#This Row],[PIGUID&amp;NO]],S2PQ_relational[PIGUID &amp; "NO"],0),1))=Checklist48[[#This Row],[PIGUID]],"niet van toepassing",""))))</f>
        <v/>
      </c>
      <c r="Q164" s="60" t="str">
        <f>IF(Checklist48[[#This Row],[N.v.t.]]="niet van toepassing",INDEX(S2PQ[[Stap 2 vragen]:[Justification]],MATCH(Checklist48[[#This Row],[RelatedPQ]],S2PQ[S2PQGUID],0),3),"")</f>
        <v/>
      </c>
      <c r="R164" s="70"/>
    </row>
    <row r="165" spans="2:18" ht="33.75" x14ac:dyDescent="0.25">
      <c r="B165" s="58"/>
      <c r="C165" s="58" t="s">
        <v>111</v>
      </c>
      <c r="D165" s="73">
        <f>IF(Checklist48[[#This Row],[SGUID]]="",IF(Checklist48[[#This Row],[SSGUID]]="",0,1),1)</f>
        <v>1</v>
      </c>
      <c r="E165" s="58"/>
      <c r="F165" s="59" t="str">
        <f>_xlfn.IFNA(Checklist48[[#This Row],[RelatedPQ]],"NA")</f>
        <v/>
      </c>
      <c r="G165" s="60" t="str">
        <f>IF(Checklist48[[#This Row],[PIGUID]]="","",INDEX(S2PQ_relational[],MATCH(Checklist48[[#This Row],[PIGUID&amp;NO]],S2PQ_relational[PIGUID &amp; "NO"],0),2))</f>
        <v/>
      </c>
      <c r="H165" s="59" t="str">
        <f>Checklist48[[#This Row],[PIGUID]]&amp;"NO"</f>
        <v>NO</v>
      </c>
      <c r="I165" s="59" t="str">
        <f>IF(Checklist48[[#This Row],[PIGUID]]="","",INDEX(PIs[NA Exempt],MATCH(Checklist48[[#This Row],[PIGUID]],PIs[GUID],0),1))</f>
        <v/>
      </c>
      <c r="J165" s="61" t="str">
        <f>IF(Checklist48[[#This Row],[SGUID]]="",IF(Checklist48[[#This Row],[SSGUID]]="",IF(Checklist48[[#This Row],[PIGUID]]="","",INDEX(PIs[[Column1]:[SS]],MATCH(Checklist48[[#This Row],[PIGUID]],PIs[GUID],0),2)),INDEX(PIs[[Column1]:[SS]],MATCH(Checklist48[[#This Row],[SSGUID]],PIs[SSGUID],0),18)),INDEX(PIs[[Column1]:[SS]],MATCH(Checklist48[[#This Row],[SGUID]],PIs[SGUID],0),14))</f>
        <v>FV 28.03 Substraten</v>
      </c>
      <c r="K16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5" s="62" t="str">
        <f>IF(Checklist48[[#This Row],[SGUID]]="",IF(Checklist48[[#This Row],[SSGUID]]="",INDEX(PIs[[Column1]:[SS]],MATCH(Checklist48[[#This Row],[PIGUID]],PIs[GUID],0),6),""),"")</f>
        <v/>
      </c>
      <c r="M165" s="60" t="str">
        <f>IF(Checklist48[[#This Row],[SSGUID]]="",IF(Checklist48[[#This Row],[PIGUID]]="","",INDEX(PIs[[Column1]:[SS]],MATCH(Checklist48[[#This Row],[PIGUID]],PIs[GUID],0),8)),"")</f>
        <v/>
      </c>
      <c r="N165" s="68"/>
      <c r="O165" s="68"/>
      <c r="P165" s="60" t="str">
        <f>IF(Checklist48[[#This Row],[ifna]]="NA","",IF(Checklist48[[#This Row],[RelatedPQ]]=0,"",IF(Checklist48[[#This Row],[RelatedPQ]]="","",IF((INDEX(S2PQ_relational[],MATCH(Checklist48[[#This Row],[PIGUID&amp;NO]],S2PQ_relational[PIGUID &amp; "NO"],0),1))=Checklist48[[#This Row],[PIGUID]],"niet van toepassing",""))))</f>
        <v/>
      </c>
      <c r="Q165" s="60" t="str">
        <f>IF(Checklist48[[#This Row],[N.v.t.]]="niet van toepassing",INDEX(S2PQ[[Stap 2 vragen]:[Justification]],MATCH(Checklist48[[#This Row],[RelatedPQ]],S2PQ[S2PQGUID],0),3),"")</f>
        <v/>
      </c>
      <c r="R165" s="70"/>
    </row>
    <row r="166" spans="2:18" ht="90" x14ac:dyDescent="0.25">
      <c r="B166" s="58"/>
      <c r="C166" s="58"/>
      <c r="D166" s="73">
        <f>IF(Checklist48[[#This Row],[SGUID]]="",IF(Checklist48[[#This Row],[SSGUID]]="",0,1),1)</f>
        <v>0</v>
      </c>
      <c r="E166" s="58" t="s">
        <v>255</v>
      </c>
      <c r="F166" s="59" t="str">
        <f>_xlfn.IFNA(Checklist48[[#This Row],[RelatedPQ]],"NA")</f>
        <v>NA</v>
      </c>
      <c r="G166" s="60" t="e">
        <f>IF(Checklist48[[#This Row],[PIGUID]]="","",INDEX(S2PQ_relational[],MATCH(Checklist48[[#This Row],[PIGUID&amp;NO]],S2PQ_relational[PIGUID &amp; "NO"],0),2))</f>
        <v>#N/A</v>
      </c>
      <c r="H166" s="59" t="str">
        <f>Checklist48[[#This Row],[PIGUID]]&amp;"NO"</f>
        <v>3rumQaXjiKnUa9K3Qkb1PrNO</v>
      </c>
      <c r="I166" s="59" t="b">
        <f>IF(Checklist48[[#This Row],[PIGUID]]="","",INDEX(PIs[NA Exempt],MATCH(Checklist48[[#This Row],[PIGUID]],PIs[GUID],0),1))</f>
        <v>0</v>
      </c>
      <c r="J166" s="61" t="str">
        <f>IF(Checklist48[[#This Row],[SGUID]]="",IF(Checklist48[[#This Row],[SSGUID]]="",IF(Checklist48[[#This Row],[PIGUID]]="","",INDEX(PIs[[Column1]:[SS]],MATCH(Checklist48[[#This Row],[PIGUID]],PIs[GUID],0),2)),INDEX(PIs[[Column1]:[SS]],MATCH(Checklist48[[#This Row],[SSGUID]],PIs[SSGUID],0),18)),INDEX(PIs[[Column1]:[SS]],MATCH(Checklist48[[#This Row],[SGUID]],PIs[SGUID],0),14))</f>
        <v>FV-Smart 28.03.01</v>
      </c>
      <c r="K16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deel aan substraatrecycling.</v>
      </c>
      <c r="L166" s="62" t="str">
        <f>IF(Checklist48[[#This Row],[SGUID]]="",IF(Checklist48[[#This Row],[SSGUID]]="",INDEX(PIs[[Column1]:[SS]],MATCH(Checklist48[[#This Row],[PIGUID]],PIs[GUID],0),6),""),"")</f>
        <v>De producent behoort registraties te bewaren waarin de data en hoeveelheden gerecycled substraat worden gedocumenteerd. Facturen/afleverbonnen worden geaccepteerd. Als er niet wordt deelgenomen aan een beschikbaar recyclingprogramma, behoort dit onderbouwd te worden. Deelname aan een recyclingprogramma buiten het bedrijf wordt geaccepteerd.</v>
      </c>
      <c r="M166" s="60" t="str">
        <f>IF(Checklist48[[#This Row],[SSGUID]]="",IF(Checklist48[[#This Row],[PIGUID]]="","",INDEX(PIs[[Column1]:[SS]],MATCH(Checklist48[[#This Row],[PIGUID]],PIs[GUID],0),8)),"")</f>
        <v>Aanbeveling</v>
      </c>
      <c r="N166" s="68"/>
      <c r="O166" s="68"/>
      <c r="P166" s="60" t="str">
        <f>IF(Checklist48[[#This Row],[ifna]]="NA","",IF(Checklist48[[#This Row],[RelatedPQ]]=0,"",IF(Checklist48[[#This Row],[RelatedPQ]]="","",IF((INDEX(S2PQ_relational[],MATCH(Checklist48[[#This Row],[PIGUID&amp;NO]],S2PQ_relational[PIGUID &amp; "NO"],0),1))=Checklist48[[#This Row],[PIGUID]],"niet van toepassing",""))))</f>
        <v/>
      </c>
      <c r="Q166" s="60" t="str">
        <f>IF(Checklist48[[#This Row],[N.v.t.]]="niet van toepassing",INDEX(S2PQ[[Stap 2 vragen]:[Justification]],MATCH(Checklist48[[#This Row],[RelatedPQ]],S2PQ[S2PQGUID],0),3),"")</f>
        <v/>
      </c>
      <c r="R166" s="70"/>
    </row>
    <row r="167" spans="2:18" ht="225" x14ac:dyDescent="0.25">
      <c r="B167" s="58"/>
      <c r="C167" s="58"/>
      <c r="D167" s="73">
        <f>IF(Checklist48[[#This Row],[SGUID]]="",IF(Checklist48[[#This Row],[SSGUID]]="",0,1),1)</f>
        <v>0</v>
      </c>
      <c r="E167" s="58" t="s">
        <v>230</v>
      </c>
      <c r="F167" s="59" t="str">
        <f>_xlfn.IFNA(Checklist48[[#This Row],[RelatedPQ]],"NA")</f>
        <v>NA</v>
      </c>
      <c r="G167" s="60" t="e">
        <f>IF(Checklist48[[#This Row],[PIGUID]]="","",INDEX(S2PQ_relational[],MATCH(Checklist48[[#This Row],[PIGUID&amp;NO]],S2PQ_relational[PIGUID &amp; "NO"],0),2))</f>
        <v>#N/A</v>
      </c>
      <c r="H167" s="59" t="str">
        <f>Checklist48[[#This Row],[PIGUID]]&amp;"NO"</f>
        <v>7mwMkTkciAGz4tz6mUFzYqNO</v>
      </c>
      <c r="I167" s="59" t="b">
        <f>IF(Checklist48[[#This Row],[PIGUID]]="","",INDEX(PIs[NA Exempt],MATCH(Checklist48[[#This Row],[PIGUID]],PIs[GUID],0),1))</f>
        <v>0</v>
      </c>
      <c r="J167" s="61" t="str">
        <f>IF(Checklist48[[#This Row],[SGUID]]="",IF(Checklist48[[#This Row],[SSGUID]]="",IF(Checklist48[[#This Row],[PIGUID]]="","",INDEX(PIs[[Column1]:[SS]],MATCH(Checklist48[[#This Row],[PIGUID]],PIs[GUID],0),2)),INDEX(PIs[[Column1]:[SS]],MATCH(Checklist48[[#This Row],[SSGUID]],PIs[SSGUID],0),18)),INDEX(PIs[[Column1]:[SS]],MATCH(Checklist48[[#This Row],[SGUID]],PIs[SGUID],0),14))</f>
        <v>FV-Smart 28.03.02</v>
      </c>
      <c r="K16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chemicaliën die worden gebruikt om substraten te ontsmetten voor hergebruik.</v>
      </c>
      <c r="L167" s="62" t="str">
        <f>IF(Checklist48[[#This Row],[SGUID]]="",IF(Checklist48[[#This Row],[SSGUID]]="",INDEX(PIs[[Column1]:[SS]],MATCH(Checklist48[[#This Row],[PIGUID]],PIs[GUID],0),6),""),"")</f>
        <v>Als substraten op het bedrijf ontsmet worden, moet de naam of de referentie van het perceel, de boomgaard of de kas geregistreerd worden.
Als substraten buiten het bedrijf ontsmet worden, moeten de naam en locatie geregistreerd worden van het bedrijf dat het substraat ontsmet.
In alle gevallen moet het volgende correct geregistreerd worden:
\- data van ontsmetting (dag/maand/jaar);
\- naam en werkzame stof die is gebruikt;
\- gebruikte machines (bijv. 1000 l-tank);
\- gebruikte methode (dompelen, benevelen, etc.);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v>
      </c>
      <c r="M167" s="60" t="str">
        <f>IF(Checklist48[[#This Row],[SSGUID]]="",IF(Checklist48[[#This Row],[PIGUID]]="","",INDEX(PIs[[Column1]:[SS]],MATCH(Checklist48[[#This Row],[PIGUID]],PIs[GUID],0),8)),"")</f>
        <v>Minor Must</v>
      </c>
      <c r="N167" s="68"/>
      <c r="O167" s="68"/>
      <c r="P167" s="60" t="str">
        <f>IF(Checklist48[[#This Row],[ifna]]="NA","",IF(Checklist48[[#This Row],[RelatedPQ]]=0,"",IF(Checklist48[[#This Row],[RelatedPQ]]="","",IF((INDEX(S2PQ_relational[],MATCH(Checklist48[[#This Row],[PIGUID&amp;NO]],S2PQ_relational[PIGUID &amp; "NO"],0),1))=Checklist48[[#This Row],[PIGUID]],"niet van toepassing",""))))</f>
        <v/>
      </c>
      <c r="Q167" s="60" t="str">
        <f>IF(Checklist48[[#This Row],[N.v.t.]]="niet van toepassing",INDEX(S2PQ[[Stap 2 vragen]:[Justification]],MATCH(Checklist48[[#This Row],[RelatedPQ]],S2PQ[S2PQGUID],0),3),"")</f>
        <v/>
      </c>
      <c r="R167" s="70"/>
    </row>
    <row r="168" spans="2:18" ht="67.5" x14ac:dyDescent="0.25">
      <c r="B168" s="58"/>
      <c r="C168" s="58"/>
      <c r="D168" s="73">
        <f>IF(Checklist48[[#This Row],[SGUID]]="",IF(Checklist48[[#This Row],[SSGUID]]="",0,1),1)</f>
        <v>0</v>
      </c>
      <c r="E168" s="58" t="s">
        <v>104</v>
      </c>
      <c r="F168" s="59" t="str">
        <f>_xlfn.IFNA(Checklist48[[#This Row],[RelatedPQ]],"NA")</f>
        <v>NA</v>
      </c>
      <c r="G168" s="60" t="e">
        <f>IF(Checklist48[[#This Row],[PIGUID]]="","",INDEX(S2PQ_relational[],MATCH(Checklist48[[#This Row],[PIGUID&amp;NO]],S2PQ_relational[PIGUID &amp; "NO"],0),2))</f>
        <v>#N/A</v>
      </c>
      <c r="H168" s="59" t="str">
        <f>Checklist48[[#This Row],[PIGUID]]&amp;"NO"</f>
        <v>7q2pbXt75nDPyl0x6paQeQNO</v>
      </c>
      <c r="I168" s="59" t="b">
        <f>IF(Checklist48[[#This Row],[PIGUID]]="","",INDEX(PIs[NA Exempt],MATCH(Checklist48[[#This Row],[PIGUID]],PIs[GUID],0),1))</f>
        <v>0</v>
      </c>
      <c r="J168" s="61" t="str">
        <f>IF(Checklist48[[#This Row],[SGUID]]="",IF(Checklist48[[#This Row],[SSGUID]]="",IF(Checklist48[[#This Row],[PIGUID]]="","",INDEX(PIs[[Column1]:[SS]],MATCH(Checklist48[[#This Row],[PIGUID]],PIs[GUID],0),2)),INDEX(PIs[[Column1]:[SS]],MATCH(Checklist48[[#This Row],[SSGUID]],PIs[SSGUID],0),18)),INDEX(PIs[[Column1]:[SS]],MATCH(Checklist48[[#This Row],[SGUID]],PIs[SGUID],0),14))</f>
        <v>FV-Smart 28.03.03</v>
      </c>
      <c r="K168" s="60" t="str">
        <f>IF(Checklist48[[#This Row],[SGUID]]="",IF(Checklist48[[#This Row],[SSGUID]]="",IF(Checklist48[[#This Row],[PIGUID]]="","",INDEX(PIs[[Column1]:[SS]],MATCH(Checklist48[[#This Row],[PIGUID]],PIs[GUID],0),4)),INDEX(PIs[[Column1]:[Ssbody]],MATCH(Checklist48[[#This Row],[SSGUID]],PIs[SSGUID],0),19)),INDEX(PIs[[Column1]:[SS]],MATCH(Checklist48[[#This Row],[SGUID]],PIs[SGUID],0),15))</f>
        <v>Natuurlijke substraten zijn niet afkomstig uit aangewezen beschermde gebieden.</v>
      </c>
      <c r="L168" s="62" t="str">
        <f>IF(Checklist48[[#This Row],[SGUID]]="",IF(Checklist48[[#This Row],[SSGUID]]="",INDEX(PIs[[Column1]:[SS]],MATCH(Checklist48[[#This Row],[PIGUID]],PIs[GUID],0),6),""),"")</f>
        <v>Er moeten registraties zijn waaruit de herkomst van het gebruikte natuurlijke substraat blijkt. Deze registraties moeten aantonen dat het substraat niet afkomstig is uit aangewezen beschermde gebieden.
Mogelijkheden om het gebruik van veen te verminderen, moeten in aanmerking worden genomen.</v>
      </c>
      <c r="M168" s="60" t="str">
        <f>IF(Checklist48[[#This Row],[SSGUID]]="",IF(Checklist48[[#This Row],[PIGUID]]="","",INDEX(PIs[[Column1]:[SS]],MATCH(Checklist48[[#This Row],[PIGUID]],PIs[GUID],0),8)),"")</f>
        <v>Minor Must</v>
      </c>
      <c r="N168" s="68"/>
      <c r="O168" s="68"/>
      <c r="P168" s="60" t="str">
        <f>IF(Checklist48[[#This Row],[ifna]]="NA","",IF(Checklist48[[#This Row],[RelatedPQ]]=0,"",IF(Checklist48[[#This Row],[RelatedPQ]]="","",IF((INDEX(S2PQ_relational[],MATCH(Checklist48[[#This Row],[PIGUID&amp;NO]],S2PQ_relational[PIGUID &amp; "NO"],0),1))=Checklist48[[#This Row],[PIGUID]],"niet van toepassing",""))))</f>
        <v/>
      </c>
      <c r="Q168" s="60" t="str">
        <f>IF(Checklist48[[#This Row],[N.v.t.]]="niet van toepassing",INDEX(S2PQ[[Stap 2 vragen]:[Justification]],MATCH(Checklist48[[#This Row],[RelatedPQ]],S2PQ[S2PQGUID],0),3),"")</f>
        <v/>
      </c>
      <c r="R168" s="70"/>
    </row>
    <row r="169" spans="2:18" ht="56.25" x14ac:dyDescent="0.25">
      <c r="B169" s="58" t="s">
        <v>228</v>
      </c>
      <c r="C169" s="58"/>
      <c r="D169" s="73">
        <f>IF(Checklist48[[#This Row],[SGUID]]="",IF(Checklist48[[#This Row],[SSGUID]]="",0,1),1)</f>
        <v>1</v>
      </c>
      <c r="E169" s="58"/>
      <c r="F169" s="59" t="str">
        <f>_xlfn.IFNA(Checklist48[[#This Row],[RelatedPQ]],"NA")</f>
        <v/>
      </c>
      <c r="G169" s="60" t="str">
        <f>IF(Checklist48[[#This Row],[PIGUID]]="","",INDEX(S2PQ_relational[],MATCH(Checklist48[[#This Row],[PIGUID&amp;NO]],S2PQ_relational[PIGUID &amp; "NO"],0),2))</f>
        <v/>
      </c>
      <c r="H169" s="59" t="str">
        <f>Checklist48[[#This Row],[PIGUID]]&amp;"NO"</f>
        <v>NO</v>
      </c>
      <c r="I169" s="59" t="str">
        <f>IF(Checklist48[[#This Row],[PIGUID]]="","",INDEX(PIs[NA Exempt],MATCH(Checklist48[[#This Row],[PIGUID]],PIs[GUID],0),1))</f>
        <v/>
      </c>
      <c r="J169" s="61" t="str">
        <f>IF(Checklist48[[#This Row],[SGUID]]="",IF(Checklist48[[#This Row],[SSGUID]]="",IF(Checklist48[[#This Row],[PIGUID]]="","",INDEX(PIs[[Column1]:[SS]],MATCH(Checklist48[[#This Row],[PIGUID]],PIs[GUID],0),2)),INDEX(PIs[[Column1]:[SS]],MATCH(Checklist48[[#This Row],[SSGUID]],PIs[SSGUID],0),18)),INDEX(PIs[[Column1]:[SS]],MATCH(Checklist48[[#This Row],[SGUID]],PIs[SGUID],0),14))</f>
        <v>FV 29 MESTSTOFFEN EN BIOSTIMULANTEN</v>
      </c>
      <c r="K16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9" s="62" t="str">
        <f>IF(Checklist48[[#This Row],[SGUID]]="",IF(Checklist48[[#This Row],[SSGUID]]="",INDEX(PIs[[Column1]:[SS]],MATCH(Checklist48[[#This Row],[PIGUID]],PIs[GUID],0),6),""),"")</f>
        <v/>
      </c>
      <c r="M169" s="60" t="str">
        <f>IF(Checklist48[[#This Row],[SSGUID]]="",IF(Checklist48[[#This Row],[PIGUID]]="","",INDEX(PIs[[Column1]:[SS]],MATCH(Checklist48[[#This Row],[PIGUID]],PIs[GUID],0),8)),"")</f>
        <v/>
      </c>
      <c r="N169" s="68"/>
      <c r="O169" s="68"/>
      <c r="P169" s="60" t="str">
        <f>IF(Checklist48[[#This Row],[ifna]]="NA","",IF(Checklist48[[#This Row],[RelatedPQ]]=0,"",IF(Checklist48[[#This Row],[RelatedPQ]]="","",IF((INDEX(S2PQ_relational[],MATCH(Checklist48[[#This Row],[PIGUID&amp;NO]],S2PQ_relational[PIGUID &amp; "NO"],0),1))=Checklist48[[#This Row],[PIGUID]],"niet van toepassing",""))))</f>
        <v/>
      </c>
      <c r="Q169" s="60" t="str">
        <f>IF(Checklist48[[#This Row],[N.v.t.]]="niet van toepassing",INDEX(S2PQ[[Stap 2 vragen]:[Justification]],MATCH(Checklist48[[#This Row],[RelatedPQ]],S2PQ[S2PQGUID],0),3),"")</f>
        <v/>
      </c>
      <c r="R169" s="70"/>
    </row>
    <row r="170" spans="2:18" ht="33.75" x14ac:dyDescent="0.25">
      <c r="B170" s="58"/>
      <c r="C170" s="58" t="s">
        <v>441</v>
      </c>
      <c r="D170" s="73">
        <f>IF(Checklist48[[#This Row],[SGUID]]="",IF(Checklist48[[#This Row],[SSGUID]]="",0,1),1)</f>
        <v>1</v>
      </c>
      <c r="E170" s="58"/>
      <c r="F170" s="59" t="str">
        <f>_xlfn.IFNA(Checklist48[[#This Row],[RelatedPQ]],"NA")</f>
        <v/>
      </c>
      <c r="G170" s="60" t="str">
        <f>IF(Checklist48[[#This Row],[PIGUID]]="","",INDEX(S2PQ_relational[],MATCH(Checklist48[[#This Row],[PIGUID&amp;NO]],S2PQ_relational[PIGUID &amp; "NO"],0),2))</f>
        <v/>
      </c>
      <c r="H170" s="59" t="str">
        <f>Checklist48[[#This Row],[PIGUID]]&amp;"NO"</f>
        <v>NO</v>
      </c>
      <c r="I170" s="59" t="str">
        <f>IF(Checklist48[[#This Row],[PIGUID]]="","",INDEX(PIs[NA Exempt],MATCH(Checklist48[[#This Row],[PIGUID]],PIs[GUID],0),1))</f>
        <v/>
      </c>
      <c r="J170" s="61" t="str">
        <f>IF(Checklist48[[#This Row],[SGUID]]="",IF(Checklist48[[#This Row],[SSGUID]]="",IF(Checklist48[[#This Row],[PIGUID]]="","",INDEX(PIs[[Column1]:[SS]],MATCH(Checklist48[[#This Row],[PIGUID]],PIs[GUID],0),2)),INDEX(PIs[[Column1]:[SS]],MATCH(Checklist48[[#This Row],[SSGUID]],PIs[SSGUID],0),18)),INDEX(PIs[[Column1]:[SS]],MATCH(Checklist48[[#This Row],[SGUID]],PIs[SGUID],0),14))</f>
        <v>FV 29.01 Toepassingsregistraties</v>
      </c>
      <c r="K17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70" s="62" t="str">
        <f>IF(Checklist48[[#This Row],[SGUID]]="",IF(Checklist48[[#This Row],[SSGUID]]="",INDEX(PIs[[Column1]:[SS]],MATCH(Checklist48[[#This Row],[PIGUID]],PIs[GUID],0),6),""),"")</f>
        <v/>
      </c>
      <c r="M170" s="60" t="str">
        <f>IF(Checklist48[[#This Row],[SSGUID]]="",IF(Checklist48[[#This Row],[PIGUID]]="","",INDEX(PIs[[Column1]:[SS]],MATCH(Checklist48[[#This Row],[PIGUID]],PIs[GUID],0),8)),"")</f>
        <v/>
      </c>
      <c r="N170" s="68"/>
      <c r="O170" s="68"/>
      <c r="P170" s="60" t="str">
        <f>IF(Checklist48[[#This Row],[ifna]]="NA","",IF(Checklist48[[#This Row],[RelatedPQ]]=0,"",IF(Checklist48[[#This Row],[RelatedPQ]]="","",IF((INDEX(S2PQ_relational[],MATCH(Checklist48[[#This Row],[PIGUID&amp;NO]],S2PQ_relational[PIGUID &amp; "NO"],0),1))=Checklist48[[#This Row],[PIGUID]],"niet van toepassing",""))))</f>
        <v/>
      </c>
      <c r="Q170" s="60" t="str">
        <f>IF(Checklist48[[#This Row],[N.v.t.]]="niet van toepassing",INDEX(S2PQ[[Stap 2 vragen]:[Justification]],MATCH(Checklist48[[#This Row],[RelatedPQ]],S2PQ[S2PQGUID],0),3),"")</f>
        <v/>
      </c>
      <c r="R170" s="70"/>
    </row>
    <row r="171" spans="2:18" ht="45" x14ac:dyDescent="0.25">
      <c r="B171" s="58"/>
      <c r="C171" s="58"/>
      <c r="D171" s="73">
        <f>IF(Checklist48[[#This Row],[SGUID]]="",IF(Checklist48[[#This Row],[SSGUID]]="",0,1),1)</f>
        <v>0</v>
      </c>
      <c r="E171" s="58" t="s">
        <v>435</v>
      </c>
      <c r="F171" s="59" t="str">
        <f>_xlfn.IFNA(Checklist48[[#This Row],[RelatedPQ]],"NA")</f>
        <v>NA</v>
      </c>
      <c r="G171" s="60" t="e">
        <f>IF(Checklist48[[#This Row],[PIGUID]]="","",INDEX(S2PQ_relational[],MATCH(Checklist48[[#This Row],[PIGUID&amp;NO]],S2PQ_relational[PIGUID &amp; "NO"],0),2))</f>
        <v>#N/A</v>
      </c>
      <c r="H171" s="59" t="str">
        <f>Checklist48[[#This Row],[PIGUID]]&amp;"NO"</f>
        <v>1TSJff9m2ibKS6UM3heOELNO</v>
      </c>
      <c r="I171" s="59" t="b">
        <f>IF(Checklist48[[#This Row],[PIGUID]]="","",INDEX(PIs[NA Exempt],MATCH(Checklist48[[#This Row],[PIGUID]],PIs[GUID],0),1))</f>
        <v>0</v>
      </c>
      <c r="J171" s="61" t="str">
        <f>IF(Checklist48[[#This Row],[SGUID]]="",IF(Checklist48[[#This Row],[SSGUID]]="",IF(Checklist48[[#This Row],[PIGUID]]="","",INDEX(PIs[[Column1]:[SS]],MATCH(Checklist48[[#This Row],[PIGUID]],PIs[GUID],0),2)),INDEX(PIs[[Column1]:[SS]],MATCH(Checklist48[[#This Row],[SSGUID]],PIs[SSGUID],0),18)),INDEX(PIs[[Column1]:[SS]],MATCH(Checklist48[[#This Row],[SGUID]],PIs[SGUID],0),14))</f>
        <v>FV-Smart 29.01.01</v>
      </c>
      <c r="K171"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registraties bewaard van alle toepassingen van meststoffen en biostimulanten.</v>
      </c>
      <c r="L171" s="62" t="str">
        <f>IF(Checklist48[[#This Row],[SGUID]]="",IF(Checklist48[[#This Row],[SSGUID]]="",INDEX(PIs[[Column1]:[SS]],MATCH(Checklist48[[#This Row],[PIGUID]],PIs[GUID],0),6),""),"")</f>
        <v>Er moeten registraties worden bewaard van elke toepassing van meststoffen (organische en anorganische) en biostimulanten, waaronder in hydrocultuur- en fertigatiesystemen.</v>
      </c>
      <c r="M171" s="60" t="str">
        <f>IF(Checklist48[[#This Row],[SSGUID]]="",IF(Checklist48[[#This Row],[PIGUID]]="","",INDEX(PIs[[Column1]:[SS]],MATCH(Checklist48[[#This Row],[PIGUID]],PIs[GUID],0),8)),"")</f>
        <v>Major Must</v>
      </c>
      <c r="N171" s="68"/>
      <c r="O171" s="68"/>
      <c r="P171" s="60" t="str">
        <f>IF(Checklist48[[#This Row],[ifna]]="NA","",IF(Checklist48[[#This Row],[RelatedPQ]]=0,"",IF(Checklist48[[#This Row],[RelatedPQ]]="","",IF((INDEX(S2PQ_relational[],MATCH(Checklist48[[#This Row],[PIGUID&amp;NO]],S2PQ_relational[PIGUID &amp; "NO"],0),1))=Checklist48[[#This Row],[PIGUID]],"niet van toepassing",""))))</f>
        <v/>
      </c>
      <c r="Q171" s="60" t="str">
        <f>IF(Checklist48[[#This Row],[N.v.t.]]="niet van toepassing",INDEX(S2PQ[[Stap 2 vragen]:[Justification]],MATCH(Checklist48[[#This Row],[RelatedPQ]],S2PQ[S2PQGUID],0),3),"")</f>
        <v/>
      </c>
      <c r="R171" s="70"/>
    </row>
    <row r="172" spans="2:18" ht="33.75" x14ac:dyDescent="0.25">
      <c r="B172" s="58"/>
      <c r="C172" s="58"/>
      <c r="D172" s="73">
        <f>IF(Checklist48[[#This Row],[SGUID]]="",IF(Checklist48[[#This Row],[SSGUID]]="",0,1),1)</f>
        <v>0</v>
      </c>
      <c r="E172" s="58" t="s">
        <v>442</v>
      </c>
      <c r="F172" s="59" t="str">
        <f>_xlfn.IFNA(Checklist48[[#This Row],[RelatedPQ]],"NA")</f>
        <v>NA</v>
      </c>
      <c r="G172" s="60" t="e">
        <f>IF(Checklist48[[#This Row],[PIGUID]]="","",INDEX(S2PQ_relational[],MATCH(Checklist48[[#This Row],[PIGUID&amp;NO]],S2PQ_relational[PIGUID &amp; "NO"],0),2))</f>
        <v>#N/A</v>
      </c>
      <c r="H172" s="59" t="str">
        <f>Checklist48[[#This Row],[PIGUID]]&amp;"NO"</f>
        <v>4fGb0i5YukdZcKEyySjCJmNO</v>
      </c>
      <c r="I172" s="59" t="b">
        <f>IF(Checklist48[[#This Row],[PIGUID]]="","",INDEX(PIs[NA Exempt],MATCH(Checklist48[[#This Row],[PIGUID]],PIs[GUID],0),1))</f>
        <v>0</v>
      </c>
      <c r="J172" s="61" t="str">
        <f>IF(Checklist48[[#This Row],[SGUID]]="",IF(Checklist48[[#This Row],[SSGUID]]="",IF(Checklist48[[#This Row],[PIGUID]]="","",INDEX(PIs[[Column1]:[SS]],MATCH(Checklist48[[#This Row],[PIGUID]],PIs[GUID],0),2)),INDEX(PIs[[Column1]:[SS]],MATCH(Checklist48[[#This Row],[SSGUID]],PIs[SSGUID],0),18)),INDEX(PIs[[Column1]:[SS]],MATCH(Checklist48[[#This Row],[SGUID]],PIs[SGUID],0),14))</f>
        <v>FV-Smart 29.01.02</v>
      </c>
      <c r="K172"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2" s="62" t="str">
        <f>IF(Checklist48[[#This Row],[SGUID]]="",IF(Checklist48[[#This Row],[SSGUID]]="",INDEX(PIs[[Column1]:[SS]],MATCH(Checklist48[[#This Row],[PIGUID]],PIs[GUID],0),6),""),"")</f>
        <v>De geografische ligging en de naam of referentie van het veld, de boomgaard of de kas.</v>
      </c>
      <c r="M172" s="60" t="str">
        <f>IF(Checklist48[[#This Row],[SSGUID]]="",IF(Checklist48[[#This Row],[PIGUID]]="","",INDEX(PIs[[Column1]:[SS]],MATCH(Checklist48[[#This Row],[PIGUID]],PIs[GUID],0),8)),"")</f>
        <v>Minor Must</v>
      </c>
      <c r="N172" s="68"/>
      <c r="O172" s="68"/>
      <c r="P172" s="60" t="str">
        <f>IF(Checklist48[[#This Row],[ifna]]="NA","",IF(Checklist48[[#This Row],[RelatedPQ]]=0,"",IF(Checklist48[[#This Row],[RelatedPQ]]="","",IF((INDEX(S2PQ_relational[],MATCH(Checklist48[[#This Row],[PIGUID&amp;NO]],S2PQ_relational[PIGUID &amp; "NO"],0),1))=Checklist48[[#This Row],[PIGUID]],"niet van toepassing",""))))</f>
        <v/>
      </c>
      <c r="Q172" s="60" t="str">
        <f>IF(Checklist48[[#This Row],[N.v.t.]]="niet van toepassing",INDEX(S2PQ[[Stap 2 vragen]:[Justification]],MATCH(Checklist48[[#This Row],[RelatedPQ]],S2PQ[S2PQGUID],0),3),"")</f>
        <v/>
      </c>
      <c r="R172" s="70"/>
    </row>
    <row r="173" spans="2:18" ht="33.75" x14ac:dyDescent="0.25">
      <c r="B173" s="58"/>
      <c r="C173" s="58"/>
      <c r="D173" s="73">
        <f>IF(Checklist48[[#This Row],[SGUID]]="",IF(Checklist48[[#This Row],[SSGUID]]="",0,1),1)</f>
        <v>0</v>
      </c>
      <c r="E173" s="58" t="s">
        <v>460</v>
      </c>
      <c r="F173" s="59" t="str">
        <f>_xlfn.IFNA(Checklist48[[#This Row],[RelatedPQ]],"NA")</f>
        <v>NA</v>
      </c>
      <c r="G173" s="60" t="e">
        <f>IF(Checklist48[[#This Row],[PIGUID]]="","",INDEX(S2PQ_relational[],MATCH(Checklist48[[#This Row],[PIGUID&amp;NO]],S2PQ_relational[PIGUID &amp; "NO"],0),2))</f>
        <v>#N/A</v>
      </c>
      <c r="H173" s="59" t="str">
        <f>Checklist48[[#This Row],[PIGUID]]&amp;"NO"</f>
        <v>3xgVjHszPzq1j3HoKoE9QyNO</v>
      </c>
      <c r="I173" s="59" t="b">
        <f>IF(Checklist48[[#This Row],[PIGUID]]="","",INDEX(PIs[NA Exempt],MATCH(Checklist48[[#This Row],[PIGUID]],PIs[GUID],0),1))</f>
        <v>0</v>
      </c>
      <c r="J173" s="61" t="str">
        <f>IF(Checklist48[[#This Row],[SGUID]]="",IF(Checklist48[[#This Row],[SSGUID]]="",IF(Checklist48[[#This Row],[PIGUID]]="","",INDEX(PIs[[Column1]:[SS]],MATCH(Checklist48[[#This Row],[PIGUID]],PIs[GUID],0),2)),INDEX(PIs[[Column1]:[SS]],MATCH(Checklist48[[#This Row],[SSGUID]],PIs[SSGUID],0),18)),INDEX(PIs[[Column1]:[SS]],MATCH(Checklist48[[#This Row],[SGUID]],PIs[SGUID],0),14))</f>
        <v>FV-Smart 29.01.03</v>
      </c>
      <c r="K173"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3" s="62" t="str">
        <f>IF(Checklist48[[#This Row],[SGUID]]="",IF(Checklist48[[#This Row],[SSGUID]]="",INDEX(PIs[[Column1]:[SS]],MATCH(Checklist48[[#This Row],[PIGUID]],PIs[GUID],0),6),""),"")</f>
        <v>Datum(s)</v>
      </c>
      <c r="M173" s="60" t="str">
        <f>IF(Checklist48[[#This Row],[SSGUID]]="",IF(Checklist48[[#This Row],[PIGUID]]="","",INDEX(PIs[[Column1]:[SS]],MATCH(Checklist48[[#This Row],[PIGUID]],PIs[GUID],0),8)),"")</f>
        <v>Minor Must</v>
      </c>
      <c r="N173" s="68"/>
      <c r="O173" s="68"/>
      <c r="P173" s="60" t="str">
        <f>IF(Checklist48[[#This Row],[ifna]]="NA","",IF(Checklist48[[#This Row],[RelatedPQ]]=0,"",IF(Checklist48[[#This Row],[RelatedPQ]]="","",IF((INDEX(S2PQ_relational[],MATCH(Checklist48[[#This Row],[PIGUID&amp;NO]],S2PQ_relational[PIGUID &amp; "NO"],0),1))=Checklist48[[#This Row],[PIGUID]],"niet van toepassing",""))))</f>
        <v/>
      </c>
      <c r="Q173" s="60" t="str">
        <f>IF(Checklist48[[#This Row],[N.v.t.]]="niet van toepassing",INDEX(S2PQ[[Stap 2 vragen]:[Justification]],MATCH(Checklist48[[#This Row],[RelatedPQ]],S2PQ[S2PQGUID],0),3),"")</f>
        <v/>
      </c>
      <c r="R173" s="70"/>
    </row>
    <row r="174" spans="2:18" ht="33.75" x14ac:dyDescent="0.25">
      <c r="B174" s="58"/>
      <c r="C174" s="58"/>
      <c r="D174" s="73">
        <f>IF(Checklist48[[#This Row],[SGUID]]="",IF(Checklist48[[#This Row],[SSGUID]]="",0,1),1)</f>
        <v>0</v>
      </c>
      <c r="E174" s="58" t="s">
        <v>456</v>
      </c>
      <c r="F174" s="59" t="str">
        <f>_xlfn.IFNA(Checklist48[[#This Row],[RelatedPQ]],"NA")</f>
        <v>NA</v>
      </c>
      <c r="G174" s="60" t="e">
        <f>IF(Checklist48[[#This Row],[PIGUID]]="","",INDEX(S2PQ_relational[],MATCH(Checklist48[[#This Row],[PIGUID&amp;NO]],S2PQ_relational[PIGUID &amp; "NO"],0),2))</f>
        <v>#N/A</v>
      </c>
      <c r="H174" s="59" t="str">
        <f>Checklist48[[#This Row],[PIGUID]]&amp;"NO"</f>
        <v>2eDSq0NF4kZ8Vk6KKDuBNgNO</v>
      </c>
      <c r="I174" s="59" t="b">
        <f>IF(Checklist48[[#This Row],[PIGUID]]="","",INDEX(PIs[NA Exempt],MATCH(Checklist48[[#This Row],[PIGUID]],PIs[GUID],0),1))</f>
        <v>0</v>
      </c>
      <c r="J174" s="61" t="str">
        <f>IF(Checklist48[[#This Row],[SGUID]]="",IF(Checklist48[[#This Row],[SSGUID]]="",IF(Checklist48[[#This Row],[PIGUID]]="","",INDEX(PIs[[Column1]:[SS]],MATCH(Checklist48[[#This Row],[PIGUID]],PIs[GUID],0),2)),INDEX(PIs[[Column1]:[SS]],MATCH(Checklist48[[#This Row],[SSGUID]],PIs[SSGUID],0),18)),INDEX(PIs[[Column1]:[SS]],MATCH(Checklist48[[#This Row],[SGUID]],PIs[SGUID],0),14))</f>
        <v>FV-Smart 29.01.04</v>
      </c>
      <c r="K174"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4" s="62" t="str">
        <f>IF(Checklist48[[#This Row],[SGUID]]="",IF(Checklist48[[#This Row],[SSGUID]]="",INDEX(PIs[[Column1]:[SS]],MATCH(Checklist48[[#This Row],[PIGUID]],PIs[GUID],0),6),""),"")</f>
        <v>Naam en type</v>
      </c>
      <c r="M174" s="60" t="str">
        <f>IF(Checklist48[[#This Row],[SSGUID]]="",IF(Checklist48[[#This Row],[PIGUID]]="","",INDEX(PIs[[Column1]:[SS]],MATCH(Checklist48[[#This Row],[PIGUID]],PIs[GUID],0),8)),"")</f>
        <v>Minor Must</v>
      </c>
      <c r="N174" s="68"/>
      <c r="O174" s="68"/>
      <c r="P174" s="60" t="str">
        <f>IF(Checklist48[[#This Row],[ifna]]="NA","",IF(Checklist48[[#This Row],[RelatedPQ]]=0,"",IF(Checklist48[[#This Row],[RelatedPQ]]="","",IF((INDEX(S2PQ_relational[],MATCH(Checklist48[[#This Row],[PIGUID&amp;NO]],S2PQ_relational[PIGUID &amp; "NO"],0),1))=Checklist48[[#This Row],[PIGUID]],"niet van toepassing",""))))</f>
        <v/>
      </c>
      <c r="Q174" s="60" t="str">
        <f>IF(Checklist48[[#This Row],[N.v.t.]]="niet van toepassing",INDEX(S2PQ[[Stap 2 vragen]:[Justification]],MATCH(Checklist48[[#This Row],[RelatedPQ]],S2PQ[S2PQGUID],0),3),"")</f>
        <v/>
      </c>
      <c r="R174" s="70"/>
    </row>
    <row r="175" spans="2:18" ht="33.75" x14ac:dyDescent="0.25">
      <c r="B175" s="58"/>
      <c r="C175" s="58"/>
      <c r="D175" s="73">
        <f>IF(Checklist48[[#This Row],[SGUID]]="",IF(Checklist48[[#This Row],[SSGUID]]="",0,1),1)</f>
        <v>0</v>
      </c>
      <c r="E175" s="58" t="s">
        <v>448</v>
      </c>
      <c r="F175" s="59" t="str">
        <f>_xlfn.IFNA(Checklist48[[#This Row],[RelatedPQ]],"NA")</f>
        <v>NA</v>
      </c>
      <c r="G175" s="60" t="e">
        <f>IF(Checklist48[[#This Row],[PIGUID]]="","",INDEX(S2PQ_relational[],MATCH(Checklist48[[#This Row],[PIGUID&amp;NO]],S2PQ_relational[PIGUID &amp; "NO"],0),2))</f>
        <v>#N/A</v>
      </c>
      <c r="H175" s="59" t="str">
        <f>Checklist48[[#This Row],[PIGUID]]&amp;"NO"</f>
        <v>1VSLQzzilblSktYudN1A4HNO</v>
      </c>
      <c r="I175" s="59" t="b">
        <f>IF(Checklist48[[#This Row],[PIGUID]]="","",INDEX(PIs[NA Exempt],MATCH(Checklist48[[#This Row],[PIGUID]],PIs[GUID],0),1))</f>
        <v>0</v>
      </c>
      <c r="J175" s="61" t="str">
        <f>IF(Checklist48[[#This Row],[SGUID]]="",IF(Checklist48[[#This Row],[SSGUID]]="",IF(Checklist48[[#This Row],[PIGUID]]="","",INDEX(PIs[[Column1]:[SS]],MATCH(Checklist48[[#This Row],[PIGUID]],PIs[GUID],0),2)),INDEX(PIs[[Column1]:[SS]],MATCH(Checklist48[[#This Row],[SSGUID]],PIs[SSGUID],0),18)),INDEX(PIs[[Column1]:[SS]],MATCH(Checklist48[[#This Row],[SGUID]],PIs[SGUID],0),14))</f>
        <v>FV-Smart 29.01.05</v>
      </c>
      <c r="K175"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5" s="62" t="str">
        <f>IF(Checklist48[[#This Row],[SGUID]]="",IF(Checklist48[[#This Row],[SSGUID]]="",INDEX(PIs[[Column1]:[SS]],MATCH(Checklist48[[#This Row],[PIGUID]],PIs[GUID],0),6),""),"")</f>
        <v>Hoeveelheid (percentage of concentratie voor zover van toepassing)</v>
      </c>
      <c r="M175" s="60" t="str">
        <f>IF(Checklist48[[#This Row],[SSGUID]]="",IF(Checklist48[[#This Row],[PIGUID]]="","",INDEX(PIs[[Column1]:[SS]],MATCH(Checklist48[[#This Row],[PIGUID]],PIs[GUID],0),8)),"")</f>
        <v>Minor Must</v>
      </c>
      <c r="N175" s="68"/>
      <c r="O175" s="68"/>
      <c r="P175" s="60" t="str">
        <f>IF(Checklist48[[#This Row],[ifna]]="NA","",IF(Checklist48[[#This Row],[RelatedPQ]]=0,"",IF(Checklist48[[#This Row],[RelatedPQ]]="","",IF((INDEX(S2PQ_relational[],MATCH(Checklist48[[#This Row],[PIGUID&amp;NO]],S2PQ_relational[PIGUID &amp; "NO"],0),1))=Checklist48[[#This Row],[PIGUID]],"niet van toepassing",""))))</f>
        <v/>
      </c>
      <c r="Q175" s="60" t="str">
        <f>IF(Checklist48[[#This Row],[N.v.t.]]="niet van toepassing",INDEX(S2PQ[[Stap 2 vragen]:[Justification]],MATCH(Checklist48[[#This Row],[RelatedPQ]],S2PQ[S2PQGUID],0),3),"")</f>
        <v/>
      </c>
      <c r="R175" s="70"/>
    </row>
    <row r="176" spans="2:18" ht="33.75" x14ac:dyDescent="0.25">
      <c r="B176" s="58"/>
      <c r="C176" s="58"/>
      <c r="D176" s="73">
        <f>IF(Checklist48[[#This Row],[SGUID]]="",IF(Checklist48[[#This Row],[SSGUID]]="",0,1),1)</f>
        <v>0</v>
      </c>
      <c r="E176" s="58" t="s">
        <v>452</v>
      </c>
      <c r="F176" s="59" t="str">
        <f>_xlfn.IFNA(Checklist48[[#This Row],[RelatedPQ]],"NA")</f>
        <v>NA</v>
      </c>
      <c r="G176" s="60" t="e">
        <f>IF(Checklist48[[#This Row],[PIGUID]]="","",INDEX(S2PQ_relational[],MATCH(Checklist48[[#This Row],[PIGUID&amp;NO]],S2PQ_relational[PIGUID &amp; "NO"],0),2))</f>
        <v>#N/A</v>
      </c>
      <c r="H176" s="59" t="str">
        <f>Checklist48[[#This Row],[PIGUID]]&amp;"NO"</f>
        <v>3N94yTLu3DzGG8f2VBVZfCNO</v>
      </c>
      <c r="I176" s="59" t="b">
        <f>IF(Checklist48[[#This Row],[PIGUID]]="","",INDEX(PIs[NA Exempt],MATCH(Checklist48[[#This Row],[PIGUID]],PIs[GUID],0),1))</f>
        <v>0</v>
      </c>
      <c r="J176" s="61" t="str">
        <f>IF(Checklist48[[#This Row],[SGUID]]="",IF(Checklist48[[#This Row],[SSGUID]]="",IF(Checklist48[[#This Row],[PIGUID]]="","",INDEX(PIs[[Column1]:[SS]],MATCH(Checklist48[[#This Row],[PIGUID]],PIs[GUID],0),2)),INDEX(PIs[[Column1]:[SS]],MATCH(Checklist48[[#This Row],[SSGUID]],PIs[SSGUID],0),18)),INDEX(PIs[[Column1]:[SS]],MATCH(Checklist48[[#This Row],[SGUID]],PIs[SGUID],0),14))</f>
        <v>FV-Smart 29.01.06</v>
      </c>
      <c r="K176"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6" s="62" t="str">
        <f>IF(Checklist48[[#This Row],[SGUID]]="",IF(Checklist48[[#This Row],[SSGUID]]="",INDEX(PIs[[Column1]:[SS]],MATCH(Checklist48[[#This Row],[PIGUID]],PIs[GUID],0),6),""),"")</f>
        <v>Naam van de toepasser om de persoon of het team van medewerkers dat de bemesting uitvoert, duidelijk te identificeren</v>
      </c>
      <c r="M176" s="60" t="str">
        <f>IF(Checklist48[[#This Row],[SSGUID]]="",IF(Checklist48[[#This Row],[PIGUID]]="","",INDEX(PIs[[Column1]:[SS]],MATCH(Checklist48[[#This Row],[PIGUID]],PIs[GUID],0),8)),"")</f>
        <v>Minor Must</v>
      </c>
      <c r="N176" s="68"/>
      <c r="O176" s="68"/>
      <c r="P176" s="60" t="str">
        <f>IF(Checklist48[[#This Row],[ifna]]="NA","",IF(Checklist48[[#This Row],[RelatedPQ]]=0,"",IF(Checklist48[[#This Row],[RelatedPQ]]="","",IF((INDEX(S2PQ_relational[],MATCH(Checklist48[[#This Row],[PIGUID&amp;NO]],S2PQ_relational[PIGUID &amp; "NO"],0),1))=Checklist48[[#This Row],[PIGUID]],"niet van toepassing",""))))</f>
        <v/>
      </c>
      <c r="Q176" s="60" t="str">
        <f>IF(Checklist48[[#This Row],[N.v.t.]]="niet van toepassing",INDEX(S2PQ[[Stap 2 vragen]:[Justification]],MATCH(Checklist48[[#This Row],[RelatedPQ]],S2PQ[S2PQGUID],0),3),"")</f>
        <v/>
      </c>
      <c r="R176" s="70"/>
    </row>
    <row r="177" spans="2:18" ht="168.75" x14ac:dyDescent="0.25">
      <c r="B177" s="58"/>
      <c r="C177" s="58"/>
      <c r="D177" s="73">
        <f>IF(Checklist48[[#This Row],[SGUID]]="",IF(Checklist48[[#This Row],[SSGUID]]="",0,1),1)</f>
        <v>0</v>
      </c>
      <c r="E177" s="58" t="s">
        <v>464</v>
      </c>
      <c r="F177" s="59" t="str">
        <f>_xlfn.IFNA(Checklist48[[#This Row],[RelatedPQ]],"NA")</f>
        <v>NA</v>
      </c>
      <c r="G177" s="60" t="e">
        <f>IF(Checklist48[[#This Row],[PIGUID]]="","",INDEX(S2PQ_relational[],MATCH(Checklist48[[#This Row],[PIGUID&amp;NO]],S2PQ_relational[PIGUID &amp; "NO"],0),2))</f>
        <v>#N/A</v>
      </c>
      <c r="H177" s="59" t="str">
        <f>Checklist48[[#This Row],[PIGUID]]&amp;"NO"</f>
        <v>3SUes8vu1ltomPzans0vqBNO</v>
      </c>
      <c r="I177" s="59" t="b">
        <f>IF(Checklist48[[#This Row],[PIGUID]]="","",INDEX(PIs[NA Exempt],MATCH(Checklist48[[#This Row],[PIGUID]],PIs[GUID],0),1))</f>
        <v>0</v>
      </c>
      <c r="J177" s="61" t="str">
        <f>IF(Checklist48[[#This Row],[SGUID]]="",IF(Checklist48[[#This Row],[SSGUID]]="",IF(Checklist48[[#This Row],[PIGUID]]="","",INDEX(PIs[[Column1]:[SS]],MATCH(Checklist48[[#This Row],[PIGUID]],PIs[GUID],0),2)),INDEX(PIs[[Column1]:[SS]],MATCH(Checklist48[[#This Row],[SSGUID]],PIs[SSGUID],0),18)),INDEX(PIs[[Column1]:[SS]],MATCH(Checklist48[[#This Row],[SGUID]],PIs[SGUID],0),14))</f>
        <v>FV-Smart 29.01.07</v>
      </c>
      <c r="K177"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meststoffen wordt ondersteund met metrische gegevens.</v>
      </c>
      <c r="L177" s="62" t="str">
        <f>IF(Checklist48[[#This Row],[SGUID]]="",IF(Checklist48[[#This Row],[SSGUID]]="",INDEX(PIs[[Column1]:[SS]],MATCH(Checklist48[[#This Row],[PIGUID]],PIs[GUID],0),6),""),"")</f>
        <v>Met aanvaardbare metrische gegevens kan het volgende worden berekend:
de totale hoeveelheid kalium, stikstof en fosfor toegepast op het bedrijf (in kg/gewas, kg/maand en kg/ha/maand).
De metrische gegevens behoren te verwijzen naar anorganische en organische meststoffen, tijdeenheden (bijv. teeltcyclus), en hoeveelheden meststoffen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v>
      </c>
      <c r="M177" s="60" t="str">
        <f>IF(Checklist48[[#This Row],[SSGUID]]="",IF(Checklist48[[#This Row],[PIGUID]]="","",INDEX(PIs[[Column1]:[SS]],MATCH(Checklist48[[#This Row],[PIGUID]],PIs[GUID],0),8)),"")</f>
        <v>Aanbeveling</v>
      </c>
      <c r="N177" s="68"/>
      <c r="O177" s="68"/>
      <c r="P177" s="60" t="str">
        <f>IF(Checklist48[[#This Row],[ifna]]="NA","",IF(Checklist48[[#This Row],[RelatedPQ]]=0,"",IF(Checklist48[[#This Row],[RelatedPQ]]="","",IF((INDEX(S2PQ_relational[],MATCH(Checklist48[[#This Row],[PIGUID&amp;NO]],S2PQ_relational[PIGUID &amp; "NO"],0),1))=Checklist48[[#This Row],[PIGUID]],"niet van toepassing",""))))</f>
        <v/>
      </c>
      <c r="Q177" s="60" t="str">
        <f>IF(Checklist48[[#This Row],[N.v.t.]]="niet van toepassing",INDEX(S2PQ[[Stap 2 vragen]:[Justification]],MATCH(Checklist48[[#This Row],[RelatedPQ]],S2PQ[S2PQGUID],0),3),"")</f>
        <v/>
      </c>
      <c r="R177" s="70"/>
    </row>
    <row r="178" spans="2:18" ht="33.75" x14ac:dyDescent="0.25">
      <c r="B178" s="58"/>
      <c r="C178" s="58" t="s">
        <v>476</v>
      </c>
      <c r="D178" s="73">
        <f>IF(Checklist48[[#This Row],[SGUID]]="",IF(Checklist48[[#This Row],[SSGUID]]="",0,1),1)</f>
        <v>1</v>
      </c>
      <c r="E178" s="58"/>
      <c r="F178" s="59" t="str">
        <f>_xlfn.IFNA(Checklist48[[#This Row],[RelatedPQ]],"NA")</f>
        <v/>
      </c>
      <c r="G178" s="60" t="str">
        <f>IF(Checklist48[[#This Row],[PIGUID]]="","",INDEX(S2PQ_relational[],MATCH(Checklist48[[#This Row],[PIGUID&amp;NO]],S2PQ_relational[PIGUID &amp; "NO"],0),2))</f>
        <v/>
      </c>
      <c r="H178" s="59" t="str">
        <f>Checklist48[[#This Row],[PIGUID]]&amp;"NO"</f>
        <v>NO</v>
      </c>
      <c r="I178" s="59" t="str">
        <f>IF(Checklist48[[#This Row],[PIGUID]]="","",INDEX(PIs[NA Exempt],MATCH(Checklist48[[#This Row],[PIGUID]],PIs[GUID],0),1))</f>
        <v/>
      </c>
      <c r="J178" s="61" t="str">
        <f>IF(Checklist48[[#This Row],[SGUID]]="",IF(Checklist48[[#This Row],[SSGUID]]="",IF(Checklist48[[#This Row],[PIGUID]]="","",INDEX(PIs[[Column1]:[SS]],MATCH(Checklist48[[#This Row],[PIGUID]],PIs[GUID],0),2)),INDEX(PIs[[Column1]:[SS]],MATCH(Checklist48[[#This Row],[SSGUID]],PIs[SSGUID],0),18)),INDEX(PIs[[Column1]:[SS]],MATCH(Checklist48[[#This Row],[SGUID]],PIs[SGUID],0),14))</f>
        <v>FV 29.02 Opslag</v>
      </c>
      <c r="K17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78" s="62" t="str">
        <f>IF(Checklist48[[#This Row],[SGUID]]="",IF(Checklist48[[#This Row],[SSGUID]]="",INDEX(PIs[[Column1]:[SS]],MATCH(Checklist48[[#This Row],[PIGUID]],PIs[GUID],0),6),""),"")</f>
        <v/>
      </c>
      <c r="M178" s="60" t="str">
        <f>IF(Checklist48[[#This Row],[SSGUID]]="",IF(Checklist48[[#This Row],[PIGUID]]="","",INDEX(PIs[[Column1]:[SS]],MATCH(Checklist48[[#This Row],[PIGUID]],PIs[GUID],0),8)),"")</f>
        <v/>
      </c>
      <c r="N178" s="68"/>
      <c r="O178" s="68"/>
      <c r="P178" s="60" t="str">
        <f>IF(Checklist48[[#This Row],[ifna]]="NA","",IF(Checklist48[[#This Row],[RelatedPQ]]=0,"",IF(Checklist48[[#This Row],[RelatedPQ]]="","",IF((INDEX(S2PQ_relational[],MATCH(Checklist48[[#This Row],[PIGUID&amp;NO]],S2PQ_relational[PIGUID &amp; "NO"],0),1))=Checklist48[[#This Row],[PIGUID]],"niet van toepassing",""))))</f>
        <v/>
      </c>
      <c r="Q178" s="60" t="str">
        <f>IF(Checklist48[[#This Row],[N.v.t.]]="niet van toepassing",INDEX(S2PQ[[Stap 2 vragen]:[Justification]],MATCH(Checklist48[[#This Row],[RelatedPQ]],S2PQ[S2PQGUID],0),3),"")</f>
        <v/>
      </c>
      <c r="R178" s="70"/>
    </row>
    <row r="179" spans="2:18" ht="168.75" x14ac:dyDescent="0.25">
      <c r="B179" s="58"/>
      <c r="C179" s="58"/>
      <c r="D179" s="73">
        <f>IF(Checklist48[[#This Row],[SGUID]]="",IF(Checklist48[[#This Row],[SSGUID]]="",0,1),1)</f>
        <v>0</v>
      </c>
      <c r="E179" s="58" t="s">
        <v>477</v>
      </c>
      <c r="F179" s="59" t="str">
        <f>_xlfn.IFNA(Checklist48[[#This Row],[RelatedPQ]],"NA")</f>
        <v>NA</v>
      </c>
      <c r="G179" s="60" t="e">
        <f>IF(Checklist48[[#This Row],[PIGUID]]="","",INDEX(S2PQ_relational[],MATCH(Checklist48[[#This Row],[PIGUID&amp;NO]],S2PQ_relational[PIGUID &amp; "NO"],0),2))</f>
        <v>#N/A</v>
      </c>
      <c r="H179" s="59" t="str">
        <f>Checklist48[[#This Row],[PIGUID]]&amp;"NO"</f>
        <v>65MF4IFTWNSYYSImkWQ9yZNO</v>
      </c>
      <c r="I179" s="59" t="b">
        <f>IF(Checklist48[[#This Row],[PIGUID]]="","",INDEX(PIs[NA Exempt],MATCH(Checklist48[[#This Row],[PIGUID]],PIs[GUID],0),1))</f>
        <v>0</v>
      </c>
      <c r="J179" s="61" t="str">
        <f>IF(Checklist48[[#This Row],[SGUID]]="",IF(Checklist48[[#This Row],[SSGUID]]="",IF(Checklist48[[#This Row],[PIGUID]]="","",INDEX(PIs[[Column1]:[SS]],MATCH(Checklist48[[#This Row],[PIGUID]],PIs[GUID],0),2)),INDEX(PIs[[Column1]:[SS]],MATCH(Checklist48[[#This Row],[SSGUID]],PIs[SSGUID],0),18)),INDEX(PIs[[Column1]:[SS]],MATCH(Checklist48[[#This Row],[SGUID]],PIs[SGUID],0),14))</f>
        <v>FV-Smart 29.02.01</v>
      </c>
      <c r="K179" s="60"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zodat de voedselveiligheid niet in gevaar wordt gebracht.</v>
      </c>
      <c r="L179" s="62" t="str">
        <f>IF(Checklist48[[#This Row],[SGUID]]="",IF(Checklist48[[#This Row],[SSGUID]]="",INDEX(PIs[[Column1]:[SS]],MATCH(Checklist48[[#This Row],[PIGUID]],PIs[GUID],0),6),""),"")</f>
        <v>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v>
      </c>
      <c r="M179" s="60" t="str">
        <f>IF(Checklist48[[#This Row],[SSGUID]]="",IF(Checklist48[[#This Row],[PIGUID]]="","",INDEX(PIs[[Column1]:[SS]],MATCH(Checklist48[[#This Row],[PIGUID]],PIs[GUID],0),8)),"")</f>
        <v>Major Must</v>
      </c>
      <c r="N179" s="68"/>
      <c r="O179" s="68"/>
      <c r="P179" s="60" t="str">
        <f>IF(Checklist48[[#This Row],[ifna]]="NA","",IF(Checklist48[[#This Row],[RelatedPQ]]=0,"",IF(Checklist48[[#This Row],[RelatedPQ]]="","",IF((INDEX(S2PQ_relational[],MATCH(Checklist48[[#This Row],[PIGUID&amp;NO]],S2PQ_relational[PIGUID &amp; "NO"],0),1))=Checklist48[[#This Row],[PIGUID]],"niet van toepassing",""))))</f>
        <v/>
      </c>
      <c r="Q179" s="60" t="str">
        <f>IF(Checklist48[[#This Row],[N.v.t.]]="niet van toepassing",INDEX(S2PQ[[Stap 2 vragen]:[Justification]],MATCH(Checklist48[[#This Row],[RelatedPQ]],S2PQ[S2PQGUID],0),3),"")</f>
        <v/>
      </c>
      <c r="R179" s="70"/>
    </row>
    <row r="180" spans="2:18" ht="303.75" x14ac:dyDescent="0.25">
      <c r="B180" s="58"/>
      <c r="C180" s="58"/>
      <c r="D180" s="73">
        <f>IF(Checklist48[[#This Row],[SGUID]]="",IF(Checklist48[[#This Row],[SSGUID]]="",0,1),1)</f>
        <v>0</v>
      </c>
      <c r="E180" s="58" t="s">
        <v>470</v>
      </c>
      <c r="F180" s="59" t="str">
        <f>_xlfn.IFNA(Checklist48[[#This Row],[RelatedPQ]],"NA")</f>
        <v>NA</v>
      </c>
      <c r="G180" s="60" t="e">
        <f>IF(Checklist48[[#This Row],[PIGUID]]="","",INDEX(S2PQ_relational[],MATCH(Checklist48[[#This Row],[PIGUID&amp;NO]],S2PQ_relational[PIGUID &amp; "NO"],0),2))</f>
        <v>#N/A</v>
      </c>
      <c r="H180" s="59" t="str">
        <f>Checklist48[[#This Row],[PIGUID]]&amp;"NO"</f>
        <v>WaORHd0aRux2bn4BqbC1nNO</v>
      </c>
      <c r="I180" s="59" t="b">
        <f>IF(Checklist48[[#This Row],[PIGUID]]="","",INDEX(PIs[NA Exempt],MATCH(Checklist48[[#This Row],[PIGUID]],PIs[GUID],0),1))</f>
        <v>0</v>
      </c>
      <c r="J180" s="61" t="str">
        <f>IF(Checklist48[[#This Row],[SGUID]]="",IF(Checklist48[[#This Row],[SSGUID]]="",IF(Checklist48[[#This Row],[PIGUID]]="","",INDEX(PIs[[Column1]:[SS]],MATCH(Checklist48[[#This Row],[PIGUID]],PIs[GUID],0),2)),INDEX(PIs[[Column1]:[SS]],MATCH(Checklist48[[#This Row],[SSGUID]],PIs[SSGUID],0),18)),INDEX(PIs[[Column1]:[SS]],MATCH(Checklist48[[#This Row],[SGUID]],PIs[SGUID],0),14))</f>
        <v>FV-Smart 29.02.02</v>
      </c>
      <c r="K180" s="60"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om het risico op vervuiling van het milieu te beperken.</v>
      </c>
      <c r="L180" s="62" t="str">
        <f>IF(Checklist48[[#This Row],[SGUID]]="",IF(Checklist48[[#This Row],[SSGUID]]="",INDEX(PIs[[Column1]:[SS]],MATCH(Checklist48[[#This Row],[PIGUID]],PIs[GUID],0),6),""),"")</f>
        <v>Meststoffen (organische en anorganische) en biostimulanten moeten worden opgeslagen in een aangewezen gebied. Passende maatregelen moeten worden genomen om de vervuiling van waterbronnen te voorkomen (betonnen funderingen, wanden, lekbestendig fust, etc.), of de meststoffen moeten op minstens 25 meter afstand van waterbronnen worden opgeslagen.
Indien nodig moeten anorganische meststoffen (poeders, granulaten, vloeistoffen, etc.) worden beschermd tegen atmosferische invloeden (bijv.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 De opslagruimte moet goed geventileerd zijn en vrij zijn van regenwater of sterke condensatie.
Anorganische meststoffen moeten worden opgeslagen in een ruimte die vrij is van afval, die geen broedplaats voor knaagdieren vormt en waar gemorste en weggelekte meststoffen opgeruimd kunnen worden.</v>
      </c>
      <c r="M180" s="60" t="str">
        <f>IF(Checklist48[[#This Row],[SSGUID]]="",IF(Checklist48[[#This Row],[PIGUID]]="","",INDEX(PIs[[Column1]:[SS]],MATCH(Checklist48[[#This Row],[PIGUID]],PIs[GUID],0),8)),"")</f>
        <v>Minor Must</v>
      </c>
      <c r="N180" s="68"/>
      <c r="O180" s="68"/>
      <c r="P180" s="60" t="str">
        <f>IF(Checklist48[[#This Row],[ifna]]="NA","",IF(Checklist48[[#This Row],[RelatedPQ]]=0,"",IF(Checklist48[[#This Row],[RelatedPQ]]="","",IF((INDEX(S2PQ_relational[],MATCH(Checklist48[[#This Row],[PIGUID&amp;NO]],S2PQ_relational[PIGUID &amp; "NO"],0),1))=Checklist48[[#This Row],[PIGUID]],"niet van toepassing",""))))</f>
        <v/>
      </c>
      <c r="Q180" s="60" t="str">
        <f>IF(Checklist48[[#This Row],[N.v.t.]]="niet van toepassing",INDEX(S2PQ[[Stap 2 vragen]:[Justification]],MATCH(Checklist48[[#This Row],[RelatedPQ]],S2PQ[S2PQGUID],0),3),"")</f>
        <v/>
      </c>
      <c r="R180" s="70"/>
    </row>
    <row r="181" spans="2:18" ht="33.75" x14ac:dyDescent="0.25">
      <c r="B181" s="58"/>
      <c r="C181" s="58" t="s">
        <v>396</v>
      </c>
      <c r="D181" s="73">
        <f>IF(Checklist48[[#This Row],[SGUID]]="",IF(Checklist48[[#This Row],[SSGUID]]="",0,1),1)</f>
        <v>1</v>
      </c>
      <c r="E181" s="58"/>
      <c r="F181" s="59" t="str">
        <f>_xlfn.IFNA(Checklist48[[#This Row],[RelatedPQ]],"NA")</f>
        <v/>
      </c>
      <c r="G181" s="60" t="str">
        <f>IF(Checklist48[[#This Row],[PIGUID]]="","",INDEX(S2PQ_relational[],MATCH(Checklist48[[#This Row],[PIGUID&amp;NO]],S2PQ_relational[PIGUID &amp; "NO"],0),2))</f>
        <v/>
      </c>
      <c r="H181" s="59" t="str">
        <f>Checklist48[[#This Row],[PIGUID]]&amp;"NO"</f>
        <v>NO</v>
      </c>
      <c r="I181" s="59" t="str">
        <f>IF(Checklist48[[#This Row],[PIGUID]]="","",INDEX(PIs[NA Exempt],MATCH(Checklist48[[#This Row],[PIGUID]],PIs[GUID],0),1))</f>
        <v/>
      </c>
      <c r="J181" s="61" t="str">
        <f>IF(Checklist48[[#This Row],[SGUID]]="",IF(Checklist48[[#This Row],[SSGUID]]="",IF(Checklist48[[#This Row],[PIGUID]]="","",INDEX(PIs[[Column1]:[SS]],MATCH(Checklist48[[#This Row],[PIGUID]],PIs[GUID],0),2)),INDEX(PIs[[Column1]:[SS]],MATCH(Checklist48[[#This Row],[SSGUID]],PIs[SSGUID],0),18)),INDEX(PIs[[Column1]:[SS]],MATCH(Checklist48[[#This Row],[SGUID]],PIs[SGUID],0),14))</f>
        <v>FV 29.03 Organische meststoffen</v>
      </c>
      <c r="K1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1" s="62" t="str">
        <f>IF(Checklist48[[#This Row],[SGUID]]="",IF(Checklist48[[#This Row],[SSGUID]]="",INDEX(PIs[[Column1]:[SS]],MATCH(Checklist48[[#This Row],[PIGUID]],PIs[GUID],0),6),""),"")</f>
        <v/>
      </c>
      <c r="M181" s="60" t="str">
        <f>IF(Checklist48[[#This Row],[SSGUID]]="",IF(Checklist48[[#This Row],[PIGUID]]="","",INDEX(PIs[[Column1]:[SS]],MATCH(Checklist48[[#This Row],[PIGUID]],PIs[GUID],0),8)),"")</f>
        <v/>
      </c>
      <c r="N181" s="68"/>
      <c r="O181" s="68"/>
      <c r="P181" s="60" t="str">
        <f>IF(Checklist48[[#This Row],[ifna]]="NA","",IF(Checklist48[[#This Row],[RelatedPQ]]=0,"",IF(Checklist48[[#This Row],[RelatedPQ]]="","",IF((INDEX(S2PQ_relational[],MATCH(Checklist48[[#This Row],[PIGUID&amp;NO]],S2PQ_relational[PIGUID &amp; "NO"],0),1))=Checklist48[[#This Row],[PIGUID]],"niet van toepassing",""))))</f>
        <v/>
      </c>
      <c r="Q181" s="60" t="str">
        <f>IF(Checklist48[[#This Row],[N.v.t.]]="niet van toepassing",INDEX(S2PQ[[Stap 2 vragen]:[Justification]],MATCH(Checklist48[[#This Row],[RelatedPQ]],S2PQ[S2PQGUID],0),3),"")</f>
        <v/>
      </c>
      <c r="R181" s="70"/>
    </row>
    <row r="182" spans="2:18" ht="247.5" x14ac:dyDescent="0.25">
      <c r="B182" s="58"/>
      <c r="C182" s="58"/>
      <c r="D182" s="73">
        <f>IF(Checklist48[[#This Row],[SGUID]]="",IF(Checklist48[[#This Row],[SSGUID]]="",0,1),1)</f>
        <v>0</v>
      </c>
      <c r="E182" s="58" t="s">
        <v>416</v>
      </c>
      <c r="F182" s="59" t="str">
        <f>_xlfn.IFNA(Checklist48[[#This Row],[RelatedPQ]],"NA")</f>
        <v>NA</v>
      </c>
      <c r="G182" s="60" t="e">
        <f>IF(Checklist48[[#This Row],[PIGUID]]="","",INDEX(S2PQ_relational[],MATCH(Checklist48[[#This Row],[PIGUID&amp;NO]],S2PQ_relational[PIGUID &amp; "NO"],0),2))</f>
        <v>#N/A</v>
      </c>
      <c r="H182" s="59" t="str">
        <f>Checklist48[[#This Row],[PIGUID]]&amp;"NO"</f>
        <v>1pXxC0PHwGRoRqNb1TYI7CNO</v>
      </c>
      <c r="I182" s="59" t="b">
        <f>IF(Checklist48[[#This Row],[PIGUID]]="","",INDEX(PIs[NA Exempt],MATCH(Checklist48[[#This Row],[PIGUID]],PIs[GUID],0),1))</f>
        <v>0</v>
      </c>
      <c r="J182" s="61" t="str">
        <f>IF(Checklist48[[#This Row],[SGUID]]="",IF(Checklist48[[#This Row],[SSGUID]]="",IF(Checklist48[[#This Row],[PIGUID]]="","",INDEX(PIs[[Column1]:[SS]],MATCH(Checklist48[[#This Row],[PIGUID]],PIs[GUID],0),2)),INDEX(PIs[[Column1]:[SS]],MATCH(Checklist48[[#This Row],[SSGUID]],PIs[SSGUID],0),18)),INDEX(PIs[[Column1]:[SS]],MATCH(Checklist48[[#This Row],[SGUID]],PIs[SGUID],0),14))</f>
        <v>FV-Smart 29.03.01</v>
      </c>
      <c r="K182" s="60" t="str">
        <f>IF(Checklist48[[#This Row],[SGUID]]="",IF(Checklist48[[#This Row],[SSGUID]]="",IF(Checklist48[[#This Row],[PIGUID]]="","",INDEX(PIs[[Column1]:[SS]],MATCH(Checklist48[[#This Row],[PIGUID]],PIs[GUID],0),4)),INDEX(PIs[[Column1]:[Ssbody]],MATCH(Checklist48[[#This Row],[SSGUID]],PIs[SSGUID],0),19)),INDEX(PIs[[Column1]:[SS]],MATCH(Checklist48[[#This Row],[SGUID]],PIs[SGUID],0),15))</f>
        <v>Er wordt een risicobeoordeling uitgevoerd voor organische meststoffen in overeenstemming met het bedoelde gebruik.</v>
      </c>
      <c r="L182" s="62" t="str">
        <f>IF(Checklist48[[#This Row],[SGUID]]="",IF(Checklist48[[#This Row],[SSGUID]]="",INDEX(PIs[[Column1]:[SS]],MATCH(Checklist48[[#This Row],[PIGUID]],PIs[GUID],0),6),""),"")</f>
        <v>Een risicobeoordeling voor organische meststof moet worden gedocumenteerd en uitgevoerd voorafgaand aan het gebruik van de organische meststof. Deze moet het volgende in aanmerking nemen:
\- type organische meststof;
\- type behandeling;
\- microbiële verontreiniging;
\- gehalte aan onkruid/zaden;
\- gehalte aan zware metalen;
\- timing van de toepassing;
\- plaatsing van de toepassing (bijv. in contact met eetbaar gedeelte van het gewas).
De procedures moeten de richtlijnen van de Wereldgezondheidsorganisatie (WHO) in aanmerking nemen.
Dit is ook van toepassing op substraten afkomstig uit biogasinstallaties.
Voor commercieel verkrijgbare organische meststoffen, kunnen bijbehorende documentatie en certificeringen van kwaliteit en inhoud worden vervangen door een risicobeoordeling.</v>
      </c>
      <c r="M182" s="60" t="str">
        <f>IF(Checklist48[[#This Row],[SSGUID]]="",IF(Checklist48[[#This Row],[PIGUID]]="","",INDEX(PIs[[Column1]:[SS]],MATCH(Checklist48[[#This Row],[PIGUID]],PIs[GUID],0),8)),"")</f>
        <v>Major Must</v>
      </c>
      <c r="N182" s="68"/>
      <c r="O182" s="68"/>
      <c r="P182" s="60" t="str">
        <f>IF(Checklist48[[#This Row],[ifna]]="NA","",IF(Checklist48[[#This Row],[RelatedPQ]]=0,"",IF(Checklist48[[#This Row],[RelatedPQ]]="","",IF((INDEX(S2PQ_relational[],MATCH(Checklist48[[#This Row],[PIGUID&amp;NO]],S2PQ_relational[PIGUID &amp; "NO"],0),1))=Checklist48[[#This Row],[PIGUID]],"niet van toepassing",""))))</f>
        <v/>
      </c>
      <c r="Q182" s="60" t="str">
        <f>IF(Checklist48[[#This Row],[N.v.t.]]="niet van toepassing",INDEX(S2PQ[[Stap 2 vragen]:[Justification]],MATCH(Checklist48[[#This Row],[RelatedPQ]],S2PQ[S2PQGUID],0),3),"")</f>
        <v/>
      </c>
      <c r="R182" s="70"/>
    </row>
    <row r="183" spans="2:18" ht="281.25" x14ac:dyDescent="0.25">
      <c r="B183" s="58"/>
      <c r="C183" s="58"/>
      <c r="D183" s="73">
        <f>IF(Checklist48[[#This Row],[SGUID]]="",IF(Checklist48[[#This Row],[SSGUID]]="",0,1),1)</f>
        <v>0</v>
      </c>
      <c r="E183" s="58" t="s">
        <v>390</v>
      </c>
      <c r="F183" s="59" t="str">
        <f>_xlfn.IFNA(Checklist48[[#This Row],[RelatedPQ]],"NA")</f>
        <v>NA</v>
      </c>
      <c r="G183" s="60" t="e">
        <f>IF(Checklist48[[#This Row],[PIGUID]]="","",INDEX(S2PQ_relational[],MATCH(Checklist48[[#This Row],[PIGUID&amp;NO]],S2PQ_relational[PIGUID &amp; "NO"],0),2))</f>
        <v>#N/A</v>
      </c>
      <c r="H183" s="59" t="str">
        <f>Checklist48[[#This Row],[PIGUID]]&amp;"NO"</f>
        <v>7qWi1DgTL0gawMMSph3xxHNO</v>
      </c>
      <c r="I183" s="59" t="b">
        <f>IF(Checklist48[[#This Row],[PIGUID]]="","",INDEX(PIs[NA Exempt],MATCH(Checklist48[[#This Row],[PIGUID]],PIs[GUID],0),1))</f>
        <v>0</v>
      </c>
      <c r="J183" s="61" t="str">
        <f>IF(Checklist48[[#This Row],[SGUID]]="",IF(Checklist48[[#This Row],[SSGUID]]="",IF(Checklist48[[#This Row],[PIGUID]]="","",INDEX(PIs[[Column1]:[SS]],MATCH(Checklist48[[#This Row],[PIGUID]],PIs[GUID],0),2)),INDEX(PIs[[Column1]:[SS]],MATCH(Checklist48[[#This Row],[SSGUID]],PIs[SSGUID],0),18)),INDEX(PIs[[Column1]:[SS]],MATCH(Checklist48[[#This Row],[SGUID]],PIs[SGUID],0),14))</f>
        <v>FV-Smart 29.03.02</v>
      </c>
      <c r="K183" s="60" t="str">
        <f>IF(Checklist48[[#This Row],[SGUID]]="",IF(Checklist48[[#This Row],[SSGUID]]="",IF(Checklist48[[#This Row],[PIGUID]]="","",INDEX(PIs[[Column1]:[SS]],MATCH(Checklist48[[#This Row],[PIGUID]],PIs[GUID],0),4)),INDEX(PIs[[Column1]:[Ssbody]],MATCH(Checklist48[[#This Row],[SSGUID]],PIs[SSGUID],0),19)),INDEX(PIs[[Column1]:[SS]],MATCH(Checklist48[[#This Row],[SGUID]],PIs[SGUID],0),15))</f>
        <v>Het interval tussen het toedienen van organische meststoffen en het oogsten schaadt de voedselveiligheid niet.</v>
      </c>
      <c r="L183" s="62" t="str">
        <f>IF(Checklist48[[#This Row],[SGUID]]="",IF(Checklist48[[#This Row],[SSGUID]]="",INDEX(PIs[[Column1]:[SS]],MATCH(Checklist48[[#This Row],[PIGUID]],PIs[GUID],0),6),""),"")</f>
        <v xml:space="preserve">Uit registraties moet blijken dat het interval tussen het gebruik van gecomposteerde organische meststoffen en het oogsten de voedselveiligheid niet in gevaar brengt.
Als onbewerkte dierlijke mest wordt gebruikt, moet dit in de bodem worden opgenomen. De risico’s die gepaard gaan met het gebruikte type onbewerkte mest en het beoogde gebruik moeten worden geëvalueerd bij het vaststellen van een veiligheidstermijn voorafgaand aan het oogsten, terwijl wordt voldaan aan de volgende minimale eisen:
\- voor boomgewassen (d.w.z. bomen met het laagste fruit ver boven de grond, zodat het fruit niet in contact komt met de bodem, en met uitzondering van lage struiken): onbewerkte mest moet worden toegepast voordat de knoppen opengaan, of volgens een korter interval op basis van de risicobeoordeling, maar nooit korter dan 60 dagen voorafgaand aan het oogsten; 
\- bladgroente: onbewerkte mest mag nooit na het planten worden toegepast, ongeacht het oogstinterval; 
\- voor andere gewassen: onbewerkte mest moet minstens 60 dagen voor het oogsten worden toegepast. </v>
      </c>
      <c r="M183" s="60" t="str">
        <f>IF(Checklist48[[#This Row],[SSGUID]]="",IF(Checklist48[[#This Row],[PIGUID]]="","",INDEX(PIs[[Column1]:[SS]],MATCH(Checklist48[[#This Row],[PIGUID]],PIs[GUID],0),8)),"")</f>
        <v>Major Must</v>
      </c>
      <c r="N183" s="68"/>
      <c r="O183" s="68"/>
      <c r="P183" s="60" t="str">
        <f>IF(Checklist48[[#This Row],[ifna]]="NA","",IF(Checklist48[[#This Row],[RelatedPQ]]=0,"",IF(Checklist48[[#This Row],[RelatedPQ]]="","",IF((INDEX(S2PQ_relational[],MATCH(Checklist48[[#This Row],[PIGUID&amp;NO]],S2PQ_relational[PIGUID &amp; "NO"],0),1))=Checklist48[[#This Row],[PIGUID]],"niet van toepassing",""))))</f>
        <v/>
      </c>
      <c r="Q183" s="60" t="str">
        <f>IF(Checklist48[[#This Row],[N.v.t.]]="niet van toepassing",INDEX(S2PQ[[Stap 2 vragen]:[Justification]],MATCH(Checklist48[[#This Row],[RelatedPQ]],S2PQ[S2PQGUID],0),3),"")</f>
        <v/>
      </c>
      <c r="R183" s="70"/>
    </row>
    <row r="184" spans="2:18" ht="67.5" x14ac:dyDescent="0.25">
      <c r="B184" s="58"/>
      <c r="C184" s="58"/>
      <c r="D184" s="73">
        <f>IF(Checklist48[[#This Row],[SGUID]]="",IF(Checklist48[[#This Row],[SSGUID]]="",0,1),1)</f>
        <v>0</v>
      </c>
      <c r="E184" s="58" t="s">
        <v>397</v>
      </c>
      <c r="F184" s="59" t="str">
        <f>_xlfn.IFNA(Checklist48[[#This Row],[RelatedPQ]],"NA")</f>
        <v>NA</v>
      </c>
      <c r="G184" s="60" t="e">
        <f>IF(Checklist48[[#This Row],[PIGUID]]="","",INDEX(S2PQ_relational[],MATCH(Checklist48[[#This Row],[PIGUID&amp;NO]],S2PQ_relational[PIGUID &amp; "NO"],0),2))</f>
        <v>#N/A</v>
      </c>
      <c r="H184" s="59" t="str">
        <f>Checklist48[[#This Row],[PIGUID]]&amp;"NO"</f>
        <v>4Ea5dJyprj972B88yVX3OzNO</v>
      </c>
      <c r="I184" s="59" t="b">
        <f>IF(Checklist48[[#This Row],[PIGUID]]="","",INDEX(PIs[NA Exempt],MATCH(Checklist48[[#This Row],[PIGUID]],PIs[GUID],0),1))</f>
        <v>0</v>
      </c>
      <c r="J184" s="61" t="str">
        <f>IF(Checklist48[[#This Row],[SGUID]]="",IF(Checklist48[[#This Row],[SSGUID]]="",IF(Checklist48[[#This Row],[PIGUID]]="","",INDEX(PIs[[Column1]:[SS]],MATCH(Checklist48[[#This Row],[PIGUID]],PIs[GUID],0),2)),INDEX(PIs[[Column1]:[SS]],MATCH(Checklist48[[#This Row],[SSGUID]],PIs[SSGUID],0),18)),INDEX(PIs[[Column1]:[SS]],MATCH(Checklist48[[#This Row],[SGUID]],PIs[SGUID],0),14))</f>
        <v>FV-Smart 29.03.03</v>
      </c>
      <c r="K184" s="60"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rioolslib op het bedrijf is verboden.</v>
      </c>
      <c r="L184" s="62" t="str">
        <f>IF(Checklist48[[#This Row],[SGUID]]="",IF(Checklist48[[#This Row],[SSGUID]]="",INDEX(PIs[[Column1]:[SS]],MATCH(Checklist48[[#This Row],[PIGUID]],PIs[GUID],0),6),""),"")</f>
        <v>Er mag nooit rioolslib worden gebruikt voor de productie van geregistreerde gewassen. Het gebruik van rioolslib dat gecomposteerd of verwerkt is in een commercieel verkrijgbaar product is niet toegestaan, ongeacht het wettelijke gebruik volgens de geldende regelgeving.</v>
      </c>
      <c r="M184" s="60" t="str">
        <f>IF(Checklist48[[#This Row],[SSGUID]]="",IF(Checklist48[[#This Row],[PIGUID]]="","",INDEX(PIs[[Column1]:[SS]],MATCH(Checklist48[[#This Row],[PIGUID]],PIs[GUID],0),8)),"")</f>
        <v>Major Must</v>
      </c>
      <c r="N184" s="68"/>
      <c r="O184" s="68"/>
      <c r="P184" s="60" t="str">
        <f>IF(Checklist48[[#This Row],[ifna]]="NA","",IF(Checklist48[[#This Row],[RelatedPQ]]=0,"",IF(Checklist48[[#This Row],[RelatedPQ]]="","",IF((INDEX(S2PQ_relational[],MATCH(Checklist48[[#This Row],[PIGUID&amp;NO]],S2PQ_relational[PIGUID &amp; "NO"],0),1))=Checklist48[[#This Row],[PIGUID]],"niet van toepassing",""))))</f>
        <v/>
      </c>
      <c r="Q184" s="60" t="str">
        <f>IF(Checklist48[[#This Row],[N.v.t.]]="niet van toepassing",INDEX(S2PQ[[Stap 2 vragen]:[Justification]],MATCH(Checklist48[[#This Row],[RelatedPQ]],S2PQ[S2PQGUID],0),3),"")</f>
        <v/>
      </c>
      <c r="R184" s="70"/>
    </row>
    <row r="185" spans="2:18" ht="33.75" x14ac:dyDescent="0.25">
      <c r="B185" s="58"/>
      <c r="C185" s="58" t="s">
        <v>229</v>
      </c>
      <c r="D185" s="73">
        <f>IF(Checklist48[[#This Row],[SGUID]]="",IF(Checklist48[[#This Row],[SSGUID]]="",0,1),1)</f>
        <v>1</v>
      </c>
      <c r="E185" s="58"/>
      <c r="F185" s="59" t="str">
        <f>_xlfn.IFNA(Checklist48[[#This Row],[RelatedPQ]],"NA")</f>
        <v/>
      </c>
      <c r="G185" s="60" t="str">
        <f>IF(Checklist48[[#This Row],[PIGUID]]="","",INDEX(S2PQ_relational[],MATCH(Checklist48[[#This Row],[PIGUID&amp;NO]],S2PQ_relational[PIGUID &amp; "NO"],0),2))</f>
        <v/>
      </c>
      <c r="H185" s="59" t="str">
        <f>Checklist48[[#This Row],[PIGUID]]&amp;"NO"</f>
        <v>NO</v>
      </c>
      <c r="I185" s="59" t="str">
        <f>IF(Checklist48[[#This Row],[PIGUID]]="","",INDEX(PIs[NA Exempt],MATCH(Checklist48[[#This Row],[PIGUID]],PIs[GUID],0),1))</f>
        <v/>
      </c>
      <c r="J185" s="61" t="str">
        <f>IF(Checklist48[[#This Row],[SGUID]]="",IF(Checklist48[[#This Row],[SSGUID]]="",IF(Checklist48[[#This Row],[PIGUID]]="","",INDEX(PIs[[Column1]:[SS]],MATCH(Checklist48[[#This Row],[PIGUID]],PIs[GUID],0),2)),INDEX(PIs[[Column1]:[SS]],MATCH(Checklist48[[#This Row],[SSGUID]],PIs[SSGUID],0),18)),INDEX(PIs[[Column1]:[SS]],MATCH(Checklist48[[#This Row],[SGUID]],PIs[SGUID],0),14))</f>
        <v>FV 29.04 Nutriëntengehalte</v>
      </c>
      <c r="K18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5" s="62" t="str">
        <f>IF(Checklist48[[#This Row],[SGUID]]="",IF(Checklist48[[#This Row],[SSGUID]]="",INDEX(PIs[[Column1]:[SS]],MATCH(Checklist48[[#This Row],[PIGUID]],PIs[GUID],0),6),""),"")</f>
        <v/>
      </c>
      <c r="M185" s="60" t="str">
        <f>IF(Checklist48[[#This Row],[SSGUID]]="",IF(Checklist48[[#This Row],[PIGUID]]="","",INDEX(PIs[[Column1]:[SS]],MATCH(Checklist48[[#This Row],[PIGUID]],PIs[GUID],0),8)),"")</f>
        <v/>
      </c>
      <c r="N185" s="68"/>
      <c r="O185" s="68"/>
      <c r="P185" s="60" t="str">
        <f>IF(Checklist48[[#This Row],[ifna]]="NA","",IF(Checklist48[[#This Row],[RelatedPQ]]=0,"",IF(Checklist48[[#This Row],[RelatedPQ]]="","",IF((INDEX(S2PQ_relational[],MATCH(Checklist48[[#This Row],[PIGUID&amp;NO]],S2PQ_relational[PIGUID &amp; "NO"],0),1))=Checklist48[[#This Row],[PIGUID]],"niet van toepassing",""))))</f>
        <v/>
      </c>
      <c r="Q185" s="60" t="str">
        <f>IF(Checklist48[[#This Row],[N.v.t.]]="niet van toepassing",INDEX(S2PQ[[Stap 2 vragen]:[Justification]],MATCH(Checklist48[[#This Row],[RelatedPQ]],S2PQ[S2PQGUID],0),3),"")</f>
        <v/>
      </c>
      <c r="R185" s="70"/>
    </row>
    <row r="186" spans="2:18" ht="67.5" x14ac:dyDescent="0.25">
      <c r="B186" s="58"/>
      <c r="C186" s="58"/>
      <c r="D186" s="73">
        <f>IF(Checklist48[[#This Row],[SGUID]]="",IF(Checklist48[[#This Row],[SSGUID]]="",0,1),1)</f>
        <v>0</v>
      </c>
      <c r="E186" s="58" t="s">
        <v>222</v>
      </c>
      <c r="F186" s="59" t="str">
        <f>_xlfn.IFNA(Checklist48[[#This Row],[RelatedPQ]],"NA")</f>
        <v>NA</v>
      </c>
      <c r="G186" s="60" t="e">
        <f>IF(Checklist48[[#This Row],[PIGUID]]="","",INDEX(S2PQ_relational[],MATCH(Checklist48[[#This Row],[PIGUID&amp;NO]],S2PQ_relational[PIGUID &amp; "NO"],0),2))</f>
        <v>#N/A</v>
      </c>
      <c r="H186" s="59" t="str">
        <f>Checklist48[[#This Row],[PIGUID]]&amp;"NO"</f>
        <v>7pu2JeYyYjQlQ0Haquo5pENO</v>
      </c>
      <c r="I186" s="59" t="b">
        <f>IF(Checklist48[[#This Row],[PIGUID]]="","",INDEX(PIs[NA Exempt],MATCH(Checklist48[[#This Row],[PIGUID]],PIs[GUID],0),1))</f>
        <v>0</v>
      </c>
      <c r="J186" s="61" t="str">
        <f>IF(Checklist48[[#This Row],[SGUID]]="",IF(Checklist48[[#This Row],[SSGUID]]="",IF(Checklist48[[#This Row],[PIGUID]]="","",INDEX(PIs[[Column1]:[SS]],MATCH(Checklist48[[#This Row],[PIGUID]],PIs[GUID],0),2)),INDEX(PIs[[Column1]:[SS]],MATCH(Checklist48[[#This Row],[SSGUID]],PIs[SSGUID],0),18)),INDEX(PIs[[Column1]:[SS]],MATCH(Checklist48[[#This Row],[SGUID]],PIs[SGUID],0),14))</f>
        <v>FV-Smart 29.04.01</v>
      </c>
      <c r="K186" s="60" t="str">
        <f>IF(Checklist48[[#This Row],[SGUID]]="",IF(Checklist48[[#This Row],[SSGUID]]="",IF(Checklist48[[#This Row],[PIGUID]]="","",INDEX(PIs[[Column1]:[SS]],MATCH(Checklist48[[#This Row],[PIGUID]],PIs[GUID],0),4)),INDEX(PIs[[Column1]:[Ssbody]],MATCH(Checklist48[[#This Row],[SSGUID]],PIs[SSGUID],0),19)),INDEX(PIs[[Column1]:[SS]],MATCH(Checklist48[[#This Row],[SGUID]],PIs[SGUID],0),15))</f>
        <v>Het gehalte aan de belangrijkste nutriënten (stikstof, fosfor, kalium) in toegepaste meststoffen is bekend.</v>
      </c>
      <c r="L186" s="62" t="str">
        <f>IF(Checklist48[[#This Row],[SGUID]]="",IF(Checklist48[[#This Row],[SSGUID]]="",INDEX(PIs[[Column1]:[SS]],MATCH(Checklist48[[#This Row],[PIGUID]],PIs[GUID],0),6),""),"")</f>
        <v>Gedocumenteerd bewijs/etiketten met het gehalte aan de belangrijkste nutriënten (of erkende standaardwaarden) moet beschikbaar zijn voor alle meststoffen (organisch en anorganisch) die zijn gebruikt op geregistreerde gewassen in de afgelopen 24 maanden.</v>
      </c>
      <c r="M186" s="60" t="str">
        <f>IF(Checklist48[[#This Row],[SSGUID]]="",IF(Checklist48[[#This Row],[PIGUID]]="","",INDEX(PIs[[Column1]:[SS]],MATCH(Checklist48[[#This Row],[PIGUID]],PIs[GUID],0),8)),"")</f>
        <v>Minor Must</v>
      </c>
      <c r="N186" s="68"/>
      <c r="O186" s="68"/>
      <c r="P186" s="60" t="str">
        <f>IF(Checklist48[[#This Row],[ifna]]="NA","",IF(Checklist48[[#This Row],[RelatedPQ]]=0,"",IF(Checklist48[[#This Row],[RelatedPQ]]="","",IF((INDEX(S2PQ_relational[],MATCH(Checklist48[[#This Row],[PIGUID&amp;NO]],S2PQ_relational[PIGUID &amp; "NO"],0),1))=Checklist48[[#This Row],[PIGUID]],"niet van toepassing",""))))</f>
        <v/>
      </c>
      <c r="Q186" s="60" t="str">
        <f>IF(Checklist48[[#This Row],[N.v.t.]]="niet van toepassing",INDEX(S2PQ[[Stap 2 vragen]:[Justification]],MATCH(Checklist48[[#This Row],[RelatedPQ]],S2PQ[S2PQGUID],0),3),"")</f>
        <v/>
      </c>
      <c r="R186" s="70"/>
    </row>
    <row r="187" spans="2:18" ht="56.25" x14ac:dyDescent="0.25">
      <c r="B187" s="58"/>
      <c r="C187" s="58"/>
      <c r="D187" s="73">
        <f>IF(Checklist48[[#This Row],[SGUID]]="",IF(Checklist48[[#This Row],[SSGUID]]="",0,1),1)</f>
        <v>0</v>
      </c>
      <c r="E187" s="58" t="s">
        <v>261</v>
      </c>
      <c r="F187" s="59" t="str">
        <f>_xlfn.IFNA(Checklist48[[#This Row],[RelatedPQ]],"NA")</f>
        <v>NA</v>
      </c>
      <c r="G187" s="60" t="e">
        <f>IF(Checklist48[[#This Row],[PIGUID]]="","",INDEX(S2PQ_relational[],MATCH(Checklist48[[#This Row],[PIGUID&amp;NO]],S2PQ_relational[PIGUID &amp; "NO"],0),2))</f>
        <v>#N/A</v>
      </c>
      <c r="H187" s="59" t="str">
        <f>Checklist48[[#This Row],[PIGUID]]&amp;"NO"</f>
        <v>6dJIu6qIaRaZPvPRzhAP6TNO</v>
      </c>
      <c r="I187" s="59" t="b">
        <f>IF(Checklist48[[#This Row],[PIGUID]]="","",INDEX(PIs[NA Exempt],MATCH(Checklist48[[#This Row],[PIGUID]],PIs[GUID],0),1))</f>
        <v>0</v>
      </c>
      <c r="J187" s="61" t="str">
        <f>IF(Checklist48[[#This Row],[SGUID]]="",IF(Checklist48[[#This Row],[SSGUID]]="",IF(Checklist48[[#This Row],[PIGUID]]="","",INDEX(PIs[[Column1]:[SS]],MATCH(Checklist48[[#This Row],[PIGUID]],PIs[GUID],0),2)),INDEX(PIs[[Column1]:[SS]],MATCH(Checklist48[[#This Row],[SSGUID]],PIs[SSGUID],0),18)),INDEX(PIs[[Column1]:[SS]],MATCH(Checklist48[[#This Row],[SGUID]],PIs[SGUID],0),14))</f>
        <v>FV-Smart 29.04.02</v>
      </c>
      <c r="K187" s="60" t="str">
        <f>IF(Checklist48[[#This Row],[SGUID]]="",IF(Checklist48[[#This Row],[SSGUID]]="",IF(Checklist48[[#This Row],[PIGUID]]="","",INDEX(PIs[[Column1]:[SS]],MATCH(Checklist48[[#This Row],[PIGUID]],PIs[GUID],0),4)),INDEX(PIs[[Column1]:[Ssbody]],MATCH(Checklist48[[#This Row],[SSGUID]],PIs[SSGUID],0),19)),INDEX(PIs[[Column1]:[SS]],MATCH(Checklist48[[#This Row],[SGUID]],PIs[SGUID],0),15))</f>
        <v>Aangekochte anorganische meststoffen zijn voorzien van documenten betreffende de chemische samenstelling, inclusief zware metalen.</v>
      </c>
      <c r="L187" s="62" t="str">
        <f>IF(Checklist48[[#This Row],[SGUID]]="",IF(Checklist48[[#This Row],[SSGUID]]="",INDEX(PIs[[Column1]:[SS]],MATCH(Checklist48[[#This Row],[PIGUID]],PIs[GUID],0),6),""),"")</f>
        <v>Gedocumenteerd bewijs betreffende chemische samenstelling, waaronder zware metalen, behoort beschikbaar te zijn voor alle anorganische meststoffen die de afgelopen 12 maanden zijn gebruikt op geregistreerde gewassen.</v>
      </c>
      <c r="M187" s="60" t="str">
        <f>IF(Checklist48[[#This Row],[SSGUID]]="",IF(Checklist48[[#This Row],[PIGUID]]="","",INDEX(PIs[[Column1]:[SS]],MATCH(Checklist48[[#This Row],[PIGUID]],PIs[GUID],0),8)),"")</f>
        <v>Aanbeveling</v>
      </c>
      <c r="N187" s="68"/>
      <c r="O187" s="68"/>
      <c r="P187" s="60" t="str">
        <f>IF(Checklist48[[#This Row],[ifna]]="NA","",IF(Checklist48[[#This Row],[RelatedPQ]]=0,"",IF(Checklist48[[#This Row],[RelatedPQ]]="","",IF((INDEX(S2PQ_relational[],MATCH(Checklist48[[#This Row],[PIGUID&amp;NO]],S2PQ_relational[PIGUID &amp; "NO"],0),1))=Checklist48[[#This Row],[PIGUID]],"niet van toepassing",""))))</f>
        <v/>
      </c>
      <c r="Q187" s="60" t="str">
        <f>IF(Checklist48[[#This Row],[N.v.t.]]="niet van toepassing",INDEX(S2PQ[[Stap 2 vragen]:[Justification]],MATCH(Checklist48[[#This Row],[RelatedPQ]],S2PQ[S2PQGUID],0),3),"")</f>
        <v/>
      </c>
      <c r="R187" s="70"/>
    </row>
    <row r="188" spans="2:18" ht="22.5" x14ac:dyDescent="0.25">
      <c r="B188" s="58" t="s">
        <v>58</v>
      </c>
      <c r="C188" s="58"/>
      <c r="D188" s="73">
        <f>IF(Checklist48[[#This Row],[SGUID]]="",IF(Checklist48[[#This Row],[SSGUID]]="",0,1),1)</f>
        <v>1</v>
      </c>
      <c r="E188" s="58"/>
      <c r="F188" s="59" t="str">
        <f>_xlfn.IFNA(Checklist48[[#This Row],[RelatedPQ]],"NA")</f>
        <v/>
      </c>
      <c r="G188" s="60" t="str">
        <f>IF(Checklist48[[#This Row],[PIGUID]]="","",INDEX(S2PQ_relational[],MATCH(Checklist48[[#This Row],[PIGUID&amp;NO]],S2PQ_relational[PIGUID &amp; "NO"],0),2))</f>
        <v/>
      </c>
      <c r="H188" s="59" t="str">
        <f>Checklist48[[#This Row],[PIGUID]]&amp;"NO"</f>
        <v>NO</v>
      </c>
      <c r="I188" s="59" t="str">
        <f>IF(Checklist48[[#This Row],[PIGUID]]="","",INDEX(PIs[NA Exempt],MATCH(Checklist48[[#This Row],[PIGUID]],PIs[GUID],0),1))</f>
        <v/>
      </c>
      <c r="J188" s="61" t="str">
        <f>IF(Checklist48[[#This Row],[SGUID]]="",IF(Checklist48[[#This Row],[SSGUID]]="",IF(Checklist48[[#This Row],[PIGUID]]="","",INDEX(PIs[[Column1]:[SS]],MATCH(Checklist48[[#This Row],[PIGUID]],PIs[GUID],0),2)),INDEX(PIs[[Column1]:[SS]],MATCH(Checklist48[[#This Row],[SSGUID]],PIs[SSGUID],0),18)),INDEX(PIs[[Column1]:[SS]],MATCH(Checklist48[[#This Row],[SGUID]],PIs[SGUID],0),14))</f>
        <v>FV 30 WATERBEHEER</v>
      </c>
      <c r="K18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8" s="62" t="str">
        <f>IF(Checklist48[[#This Row],[SGUID]]="",IF(Checklist48[[#This Row],[SSGUID]]="",INDEX(PIs[[Column1]:[SS]],MATCH(Checklist48[[#This Row],[PIGUID]],PIs[GUID],0),6),""),"")</f>
        <v/>
      </c>
      <c r="M188" s="60" t="str">
        <f>IF(Checklist48[[#This Row],[SSGUID]]="",IF(Checklist48[[#This Row],[PIGUID]]="","",INDEX(PIs[[Column1]:[SS]],MATCH(Checklist48[[#This Row],[PIGUID]],PIs[GUID],0),8)),"")</f>
        <v/>
      </c>
      <c r="N188" s="68"/>
      <c r="O188" s="68"/>
      <c r="P188" s="60" t="str">
        <f>IF(Checklist48[[#This Row],[ifna]]="NA","",IF(Checklist48[[#This Row],[RelatedPQ]]=0,"",IF(Checklist48[[#This Row],[RelatedPQ]]="","",IF((INDEX(S2PQ_relational[],MATCH(Checklist48[[#This Row],[PIGUID&amp;NO]],S2PQ_relational[PIGUID &amp; "NO"],0),1))=Checklist48[[#This Row],[PIGUID]],"niet van toepassing",""))))</f>
        <v/>
      </c>
      <c r="Q188" s="60" t="str">
        <f>IF(Checklist48[[#This Row],[N.v.t.]]="niet van toepassing",INDEX(S2PQ[[Stap 2 vragen]:[Justification]],MATCH(Checklist48[[#This Row],[RelatedPQ]],S2PQ[S2PQGUID],0),3),"")</f>
        <v/>
      </c>
      <c r="R188" s="70"/>
    </row>
    <row r="189" spans="2:18" ht="56.25" x14ac:dyDescent="0.25">
      <c r="B189" s="58"/>
      <c r="C189" s="58" t="s">
        <v>676</v>
      </c>
      <c r="D189" s="73">
        <f>IF(Checklist48[[#This Row],[SGUID]]="",IF(Checklist48[[#This Row],[SSGUID]]="",0,1),1)</f>
        <v>1</v>
      </c>
      <c r="E189" s="58"/>
      <c r="F189" s="59" t="str">
        <f>_xlfn.IFNA(Checklist48[[#This Row],[RelatedPQ]],"NA")</f>
        <v/>
      </c>
      <c r="G189" s="60" t="str">
        <f>IF(Checklist48[[#This Row],[PIGUID]]="","",INDEX(S2PQ_relational[],MATCH(Checklist48[[#This Row],[PIGUID&amp;NO]],S2PQ_relational[PIGUID &amp; "NO"],0),2))</f>
        <v/>
      </c>
      <c r="H189" s="59" t="str">
        <f>Checklist48[[#This Row],[PIGUID]]&amp;"NO"</f>
        <v>NO</v>
      </c>
      <c r="I189" s="59" t="str">
        <f>IF(Checklist48[[#This Row],[PIGUID]]="","",INDEX(PIs[NA Exempt],MATCH(Checklist48[[#This Row],[PIGUID]],PIs[GUID],0),1))</f>
        <v/>
      </c>
      <c r="J189" s="61" t="str">
        <f>IF(Checklist48[[#This Row],[SGUID]]="",IF(Checklist48[[#This Row],[SSGUID]]="",IF(Checklist48[[#This Row],[PIGUID]]="","",INDEX(PIs[[Column1]:[SS]],MATCH(Checklist48[[#This Row],[PIGUID]],PIs[GUID],0),2)),INDEX(PIs[[Column1]:[SS]],MATCH(Checklist48[[#This Row],[SSGUID]],PIs[SSGUID],0),18)),INDEX(PIs[[Column1]:[SS]],MATCH(Checklist48[[#This Row],[SGUID]],PIs[SGUID],0),14))</f>
        <v>FV 30.01 Risicobeoordelingen en -beheerplan voor watergebruik</v>
      </c>
      <c r="K18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9" s="62" t="str">
        <f>IF(Checklist48[[#This Row],[SGUID]]="",IF(Checklist48[[#This Row],[SSGUID]]="",INDEX(PIs[[Column1]:[SS]],MATCH(Checklist48[[#This Row],[PIGUID]],PIs[GUID],0),6),""),"")</f>
        <v/>
      </c>
      <c r="M189" s="60" t="str">
        <f>IF(Checklist48[[#This Row],[SSGUID]]="",IF(Checklist48[[#This Row],[PIGUID]]="","",INDEX(PIs[[Column1]:[SS]],MATCH(Checklist48[[#This Row],[PIGUID]],PIs[GUID],0),8)),"")</f>
        <v/>
      </c>
      <c r="N189" s="68"/>
      <c r="O189" s="68"/>
      <c r="P189" s="60" t="str">
        <f>IF(Checklist48[[#This Row],[ifna]]="NA","",IF(Checklist48[[#This Row],[RelatedPQ]]=0,"",IF(Checklist48[[#This Row],[RelatedPQ]]="","",IF((INDEX(S2PQ_relational[],MATCH(Checklist48[[#This Row],[PIGUID&amp;NO]],S2PQ_relational[PIGUID &amp; "NO"],0),1))=Checklist48[[#This Row],[PIGUID]],"niet van toepassing",""))))</f>
        <v/>
      </c>
      <c r="Q189" s="60" t="str">
        <f>IF(Checklist48[[#This Row],[N.v.t.]]="niet van toepassing",INDEX(S2PQ[[Stap 2 vragen]:[Justification]],MATCH(Checklist48[[#This Row],[RelatedPQ]],S2PQ[S2PQGUID],0),3),"")</f>
        <v/>
      </c>
      <c r="R189" s="70"/>
    </row>
    <row r="190" spans="2:18" ht="360" x14ac:dyDescent="0.25">
      <c r="B190" s="58"/>
      <c r="C190" s="58"/>
      <c r="D190" s="73">
        <f>IF(Checklist48[[#This Row],[SGUID]]="",IF(Checklist48[[#This Row],[SSGUID]]="",0,1),1)</f>
        <v>0</v>
      </c>
      <c r="E190" s="58" t="s">
        <v>1326</v>
      </c>
      <c r="F190" s="59" t="str">
        <f>_xlfn.IFNA(Checklist48[[#This Row],[RelatedPQ]],"NA")</f>
        <v>NA</v>
      </c>
      <c r="G190" s="60" t="e">
        <f>IF(Checklist48[[#This Row],[PIGUID]]="","",INDEX(S2PQ_relational[],MATCH(Checklist48[[#This Row],[PIGUID&amp;NO]],S2PQ_relational[PIGUID &amp; "NO"],0),2))</f>
        <v>#N/A</v>
      </c>
      <c r="H190" s="59" t="str">
        <f>Checklist48[[#This Row],[PIGUID]]&amp;"NO"</f>
        <v>5hlR4vlVGYfqUJv7rvjk1wNO</v>
      </c>
      <c r="I190" s="59" t="b">
        <f>IF(Checklist48[[#This Row],[PIGUID]]="","",INDEX(PIs[NA Exempt],MATCH(Checklist48[[#This Row],[PIGUID]],PIs[GUID],0),1))</f>
        <v>0</v>
      </c>
      <c r="J190" s="61" t="str">
        <f>IF(Checklist48[[#This Row],[SGUID]]="",IF(Checklist48[[#This Row],[SSGUID]]="",IF(Checklist48[[#This Row],[PIGUID]]="","",INDEX(PIs[[Column1]:[SS]],MATCH(Checklist48[[#This Row],[PIGUID]],PIs[GUID],0),2)),INDEX(PIs[[Column1]:[SS]],MATCH(Checklist48[[#This Row],[SSGUID]],PIs[SSGUID],0),18)),INDEX(PIs[[Column1]:[SS]],MATCH(Checklist48[[#This Row],[SGUID]],PIs[SGUID],0),14))</f>
        <v>FV-Smart 30.01.01</v>
      </c>
      <c r="K19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om de voedselveiligheidsrisico’s te beoordelen voor het water dat voor en na de oogst wordt gebruikt.</v>
      </c>
      <c r="L190" s="67" t="str">
        <f>IF(Checklist48[[#This Row],[SGUID]]="",IF(Checklist48[[#This Row],[SSGUID]]="",INDEX(PIs[[Column1]:[SS]],MATCH(Checklist48[[#This Row],[PIGUID]],PIs[GUID],0),6),""),"")</f>
        <v>Er moet een gedocumenteerde risicobeoordeling zijn voor water dat voor binnen- en buitenproductie en voor naoogstactiviteiten wordt gebruikt. De risicobeoordeling moet minstens omvatten:
\- identificatie van waterbronnen met behulp van kaarten, foto's, tekeningen (handgemaakte tekeningen zijn aanvaardbaar) of andere afbeeldingen om de locatie van de waterbron(nen), vaste inrichtingen en de stroom van het watersysteem (met inbegrip van opslagsystemen, reservoirs of andere vormen van het vastleggen van water voor hergebruik) te identificeren. De afbeelding moet worden gekoppeld aan standplaatskaarten en een referentiesysteem op het bedrijf;
\- resultaten van historisch onderzoek, voor zover van toepassing;
\- de tijdsplanning van watergebruik (groeifase van gewas of naoogst);
\- het risico van fysieke, chemische en microbiële verontreiniging;
\- methoden om het risico dat samenhangt met waterleveringssystemen aan te pakken, terwijl het risico op kruisbesmetting wordt ingeperkt;
\- het contact van water met het gewas;
\- de kenmerken van het gewas en de groeifase of verwerking;
\- de kwaliteit van het water dat wordt gebruikt voor de toepassing van meststof, gewasbeschermingsmiddel of naoogst;
\- maatregelen die worden genomen om het verontreinigingsrisico te beperken, indien van toepassing (bijv. het voorkomen van het binnendringen van mensen en vee door middel van hekwerk);
\- aanvaardbare drempelwaarden voor waterkwaliteit;
\- impact op voedselveiligheid en geschiktheid;
\- een minimale eis van één analyse per seizoen of certificeringscyclus voor water dat bij naoogstactiviteiten in contact komt met het product, waarbij het monster zo dicht mogelijk bij het punt van toepassing moet worden genomen (minimum van één analyse is vereist, zelfs bij gebruik van gemeentelijke waterbronnen).
De risicobeoordeling moet jaarlijks worden gecontroleerd en steeds als de risico’s veranderen als gevolg van bedrijfswijzigingen.</v>
      </c>
      <c r="M190" s="60" t="str">
        <f>IF(Checklist48[[#This Row],[SSGUID]]="",IF(Checklist48[[#This Row],[PIGUID]]="","",INDEX(PIs[[Column1]:[SS]],MATCH(Checklist48[[#This Row],[PIGUID]],PIs[GUID],0),8)),"")</f>
        <v>Major Must</v>
      </c>
      <c r="N190" s="68"/>
      <c r="O190" s="68"/>
      <c r="P190" s="60" t="str">
        <f>IF(Checklist48[[#This Row],[ifna]]="NA","",IF(Checklist48[[#This Row],[RelatedPQ]]=0,"",IF(Checklist48[[#This Row],[RelatedPQ]]="","",IF((INDEX(S2PQ_relational[],MATCH(Checklist48[[#This Row],[PIGUID&amp;NO]],S2PQ_relational[PIGUID &amp; "NO"],0),1))=Checklist48[[#This Row],[PIGUID]],"niet van toepassing",""))))</f>
        <v/>
      </c>
      <c r="Q190" s="60" t="str">
        <f>IF(Checklist48[[#This Row],[N.v.t.]]="niet van toepassing",INDEX(S2PQ[[Stap 2 vragen]:[Justification]],MATCH(Checklist48[[#This Row],[RelatedPQ]],S2PQ[S2PQGUID],0),3),"")</f>
        <v/>
      </c>
      <c r="R190" s="70"/>
    </row>
    <row r="191" spans="2:18" ht="180" x14ac:dyDescent="0.25">
      <c r="B191" s="58"/>
      <c r="C191" s="58"/>
      <c r="D191" s="73">
        <f>IF(Checklist48[[#This Row],[SGUID]]="",IF(Checklist48[[#This Row],[SSGUID]]="",0,1),1)</f>
        <v>0</v>
      </c>
      <c r="E191" s="58" t="s">
        <v>1338</v>
      </c>
      <c r="F191" s="59" t="str">
        <f>_xlfn.IFNA(Checklist48[[#This Row],[RelatedPQ]],"NA")</f>
        <v>NA</v>
      </c>
      <c r="G191" s="60" t="e">
        <f>IF(Checklist48[[#This Row],[PIGUID]]="","",INDEX(S2PQ_relational[],MATCH(Checklist48[[#This Row],[PIGUID&amp;NO]],S2PQ_relational[PIGUID &amp; "NO"],0),2))</f>
        <v>#N/A</v>
      </c>
      <c r="H191" s="59" t="str">
        <f>Checklist48[[#This Row],[PIGUID]]&amp;"NO"</f>
        <v>5wC3xeZKuUwgc5lZsqmKYZNO</v>
      </c>
      <c r="I191" s="59" t="b">
        <f>IF(Checklist48[[#This Row],[PIGUID]]="","",INDEX(PIs[NA Exempt],MATCH(Checklist48[[#This Row],[PIGUID]],PIs[GUID],0),1))</f>
        <v>0</v>
      </c>
      <c r="J191" s="61" t="str">
        <f>IF(Checklist48[[#This Row],[SGUID]]="",IF(Checklist48[[#This Row],[SSGUID]]="",IF(Checklist48[[#This Row],[PIGUID]]="","",INDEX(PIs[[Column1]:[SS]],MATCH(Checklist48[[#This Row],[PIGUID]],PIs[GUID],0),2)),INDEX(PIs[[Column1]:[SS]],MATCH(Checklist48[[#This Row],[SSGUID]],PIs[SSGUID],0),18)),INDEX(PIs[[Column1]:[SS]],MATCH(Checklist48[[#This Row],[SGUID]],PIs[SGUID],0),14))</f>
        <v>FV-Smart 30.01.02</v>
      </c>
      <c r="K191"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uitgevoerd waarin milieukwesties zijn geëvalueerd voor het waterbeheer op het bedrijf (voor en na de oogst).</v>
      </c>
      <c r="L191" s="62" t="str">
        <f>IF(Checklist48[[#This Row],[SGUID]]="",IF(Checklist48[[#This Row],[SSGUID]]="",INDEX(PIs[[Column1]:[SS]],MATCH(Checklist48[[#This Row],[PIGUID]],PIs[GUID],0),6),""),"")</f>
        <v>Er moet een gedocumenteerde risicobeoordeling zijn voor water dat voor binnen- en buitenproductie en voor naoogstactiviteiten wordt gebruikt. De beoordeling moet ten minste de milieueffecten identificeren op en van:
\- waterbronnen;
\- distributiesystemen;
\- irrigatiemethoden;
\- belangrijk watergebruik voor andere activiteiten op het bedrijf;
\- impact van eigen landbouwactiviteiten op omgevingen buiten het bedrijf.
De risicobeoordeling moet jaarlijks worden gecontroleerd of steeds als er veranderingen in risico optreden.</v>
      </c>
      <c r="M191" s="60" t="str">
        <f>IF(Checklist48[[#This Row],[SSGUID]]="",IF(Checklist48[[#This Row],[PIGUID]]="","",INDEX(PIs[[Column1]:[SS]],MATCH(Checklist48[[#This Row],[PIGUID]],PIs[GUID],0),8)),"")</f>
        <v>Major Must</v>
      </c>
      <c r="N191" s="68"/>
      <c r="O191" s="68"/>
      <c r="P191" s="60" t="str">
        <f>IF(Checklist48[[#This Row],[ifna]]="NA","",IF(Checklist48[[#This Row],[RelatedPQ]]=0,"",IF(Checklist48[[#This Row],[RelatedPQ]]="","",IF((INDEX(S2PQ_relational[],MATCH(Checklist48[[#This Row],[PIGUID&amp;NO]],S2PQ_relational[PIGUID &amp; "NO"],0),1))=Checklist48[[#This Row],[PIGUID]],"niet van toepassing",""))))</f>
        <v/>
      </c>
      <c r="Q191" s="60" t="str">
        <f>IF(Checklist48[[#This Row],[N.v.t.]]="niet van toepassing",INDEX(S2PQ[[Stap 2 vragen]:[Justification]],MATCH(Checklist48[[#This Row],[RelatedPQ]],S2PQ[S2PQGUID],0),3),"")</f>
        <v/>
      </c>
      <c r="R191" s="70"/>
    </row>
    <row r="192" spans="2:18" ht="146.25" x14ac:dyDescent="0.25">
      <c r="B192" s="58"/>
      <c r="C192" s="58"/>
      <c r="D192" s="73">
        <f>IF(Checklist48[[#This Row],[SGUID]]="",IF(Checklist48[[#This Row],[SSGUID]]="",0,1),1)</f>
        <v>0</v>
      </c>
      <c r="E192" s="58" t="s">
        <v>1339</v>
      </c>
      <c r="F192" s="59" t="str">
        <f>_xlfn.IFNA(Checklist48[[#This Row],[RelatedPQ]],"NA")</f>
        <v>NA</v>
      </c>
      <c r="G192" s="60" t="e">
        <f>IF(Checklist48[[#This Row],[PIGUID]]="","",INDEX(S2PQ_relational[],MATCH(Checklist48[[#This Row],[PIGUID&amp;NO]],S2PQ_relational[PIGUID &amp; "NO"],0),2))</f>
        <v>#N/A</v>
      </c>
      <c r="H192" s="59" t="str">
        <f>Checklist48[[#This Row],[PIGUID]]&amp;"NO"</f>
        <v>5NaljyW2kBqTkgVJBZz1PxNO</v>
      </c>
      <c r="I192" s="59" t="b">
        <f>IF(Checklist48[[#This Row],[PIGUID]]="","",INDEX(PIs[NA Exempt],MATCH(Checklist48[[#This Row],[PIGUID]],PIs[GUID],0),1))</f>
        <v>0</v>
      </c>
      <c r="J192" s="61" t="str">
        <f>IF(Checklist48[[#This Row],[SGUID]]="",IF(Checklist48[[#This Row],[SSGUID]]="",IF(Checklist48[[#This Row],[PIGUID]]="","",INDEX(PIs[[Column1]:[SS]],MATCH(Checklist48[[#This Row],[PIGUID]],PIs[GUID],0),2)),INDEX(PIs[[Column1]:[SS]],MATCH(Checklist48[[#This Row],[SSGUID]],PIs[SSGUID],0),18)),INDEX(PIs[[Column1]:[SS]],MATCH(Checklist48[[#This Row],[SGUID]],PIs[SGUID],0),14))</f>
        <v>FV-Smart 30.01.03</v>
      </c>
      <c r="K192"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waterbeheerplan beschikbaar.</v>
      </c>
      <c r="L192" s="62" t="str">
        <f>IF(Checklist48[[#This Row],[SGUID]]="",IF(Checklist48[[#This Row],[SSGUID]]="",INDEX(PIs[[Column1]:[SS]],MATCH(Checklist48[[#This Row],[PIGUID]],PIs[GUID],0),6),""),"")</f>
        <v>Een gedocumenteerd waterbeheerplan moet:
\- minstens jaarlijks worden gecontroleerd, op basis van de gecontroleerde risicobeoordelingen;
\- de behoefte aan onderhoud van irrigatie- en andere waterleveringsapparatuur beoordelen;
\- training voor medewerkers identificeren die nodig is voor ondersteuning van onderhoud en reparaties;
\- een individueel of regionaal plan zijn indien deelname in een gemeenschappelijk irrigatiesysteem wordt gedocumenteerd;
\- referentie naar wateronderzoek omvatten;
\- herstelmaatregelen omvatten die zijn genomen met betrekking tot waterkwaliteit.</v>
      </c>
      <c r="M192" s="60" t="str">
        <f>IF(Checklist48[[#This Row],[SSGUID]]="",IF(Checklist48[[#This Row],[PIGUID]]="","",INDEX(PIs[[Column1]:[SS]],MATCH(Checklist48[[#This Row],[PIGUID]],PIs[GUID],0),8)),"")</f>
        <v>Major Must</v>
      </c>
      <c r="N192" s="68"/>
      <c r="O192" s="68"/>
      <c r="P192" s="60" t="str">
        <f>IF(Checklist48[[#This Row],[ifna]]="NA","",IF(Checklist48[[#This Row],[RelatedPQ]]=0,"",IF(Checklist48[[#This Row],[RelatedPQ]]="","",IF((INDEX(S2PQ_relational[],MATCH(Checklist48[[#This Row],[PIGUID&amp;NO]],S2PQ_relational[PIGUID &amp; "NO"],0),1))=Checklist48[[#This Row],[PIGUID]],"niet van toepassing",""))))</f>
        <v/>
      </c>
      <c r="Q192" s="60" t="str">
        <f>IF(Checklist48[[#This Row],[N.v.t.]]="niet van toepassing",INDEX(S2PQ[[Stap 2 vragen]:[Justification]],MATCH(Checklist48[[#This Row],[RelatedPQ]],S2PQ[S2PQGUID],0),3),"")</f>
        <v/>
      </c>
      <c r="R192" s="70"/>
    </row>
    <row r="193" spans="2:18" ht="78.75" x14ac:dyDescent="0.25">
      <c r="B193" s="58"/>
      <c r="C193" s="58"/>
      <c r="D193" s="73">
        <f>IF(Checklist48[[#This Row],[SGUID]]="",IF(Checklist48[[#This Row],[SSGUID]]="",0,1),1)</f>
        <v>0</v>
      </c>
      <c r="E193" s="58" t="s">
        <v>1344</v>
      </c>
      <c r="F193" s="59" t="str">
        <f>_xlfn.IFNA(Checklist48[[#This Row],[RelatedPQ]],"NA")</f>
        <v>NA</v>
      </c>
      <c r="G193" s="60" t="e">
        <f>IF(Checklist48[[#This Row],[PIGUID]]="","",INDEX(S2PQ_relational[],MATCH(Checklist48[[#This Row],[PIGUID&amp;NO]],S2PQ_relational[PIGUID &amp; "NO"],0),2))</f>
        <v>#N/A</v>
      </c>
      <c r="H193" s="59" t="str">
        <f>Checklist48[[#This Row],[PIGUID]]&amp;"NO"</f>
        <v>1YLM3OSLxNjfbzK08dMBHLNO</v>
      </c>
      <c r="I193" s="59" t="b">
        <f>IF(Checklist48[[#This Row],[PIGUID]]="","",INDEX(PIs[NA Exempt],MATCH(Checklist48[[#This Row],[PIGUID]],PIs[GUID],0),1))</f>
        <v>0</v>
      </c>
      <c r="J193" s="61" t="str">
        <f>IF(Checklist48[[#This Row],[SGUID]]="",IF(Checklist48[[#This Row],[SSGUID]]="",IF(Checklist48[[#This Row],[PIGUID]]="","",INDEX(PIs[[Column1]:[SS]],MATCH(Checklist48[[#This Row],[PIGUID]],PIs[GUID],0),2)),INDEX(PIs[[Column1]:[SS]],MATCH(Checklist48[[#This Row],[SSGUID]],PIs[SSGUID],0),18)),INDEX(PIs[[Column1]:[SS]],MATCH(Checklist48[[#This Row],[SGUID]],PIs[SGUID],0),14))</f>
        <v>FV-Smart 30.01.04</v>
      </c>
      <c r="K19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maatregelen genomen om het waterbeheer op het bedrijf aan te vullen met activiteiten buiten het bedrijf (waarbij erkend wordt dat de juridische scope van de producent op het bedrijf ligt).</v>
      </c>
      <c r="L193" s="62" t="str">
        <f>IF(Checklist48[[#This Row],[SGUID]]="",IF(Checklist48[[#This Row],[SSGUID]]="",INDEX(PIs[[Column1]:[SS]],MATCH(Checklist48[[#This Row],[PIGUID]],PIs[GUID],0),6),""),"")</f>
        <v>Uit beschikbaar bewijs behoort bewustzijn te blijken bij de producent over (of deelname aan) projecten, gezamenlijke actie, of samenwerking op het gebied van waterbeheer met belanghebbenden in het naburige opvanggebied, stroomgebied, landschap, of daarbuiten, bijvoorbeeld met andere producenten, sector- of gewasspecifieke initiatieven, NGO’s, etc.</v>
      </c>
      <c r="M193" s="60" t="str">
        <f>IF(Checklist48[[#This Row],[SSGUID]]="",IF(Checklist48[[#This Row],[PIGUID]]="","",INDEX(PIs[[Column1]:[SS]],MATCH(Checklist48[[#This Row],[PIGUID]],PIs[GUID],0),8)),"")</f>
        <v>Aanbeveling</v>
      </c>
      <c r="N193" s="68"/>
      <c r="O193" s="68"/>
      <c r="P193" s="60" t="str">
        <f>IF(Checklist48[[#This Row],[ifna]]="NA","",IF(Checklist48[[#This Row],[RelatedPQ]]=0,"",IF(Checklist48[[#This Row],[RelatedPQ]]="","",IF((INDEX(S2PQ_relational[],MATCH(Checklist48[[#This Row],[PIGUID&amp;NO]],S2PQ_relational[PIGUID &amp; "NO"],0),1))=Checklist48[[#This Row],[PIGUID]],"niet van toepassing",""))))</f>
        <v/>
      </c>
      <c r="Q193" s="60" t="str">
        <f>IF(Checklist48[[#This Row],[N.v.t.]]="niet van toepassing",INDEX(S2PQ[[Stap 2 vragen]:[Justification]],MATCH(Checklist48[[#This Row],[RelatedPQ]],S2PQ[S2PQGUID],0),3),"")</f>
        <v/>
      </c>
      <c r="R193" s="70"/>
    </row>
    <row r="194" spans="2:18" ht="33.75" x14ac:dyDescent="0.25">
      <c r="B194" s="58"/>
      <c r="C194" s="58" t="s">
        <v>683</v>
      </c>
      <c r="D194" s="73">
        <f>IF(Checklist48[[#This Row],[SGUID]]="",IF(Checklist48[[#This Row],[SSGUID]]="",0,1),1)</f>
        <v>1</v>
      </c>
      <c r="E194" s="58"/>
      <c r="F194" s="59" t="str">
        <f>_xlfn.IFNA(Checklist48[[#This Row],[RelatedPQ]],"NA")</f>
        <v/>
      </c>
      <c r="G194" s="60" t="str">
        <f>IF(Checklist48[[#This Row],[PIGUID]]="","",INDEX(S2PQ_relational[],MATCH(Checklist48[[#This Row],[PIGUID&amp;NO]],S2PQ_relational[PIGUID &amp; "NO"],0),2))</f>
        <v/>
      </c>
      <c r="H194" s="59" t="str">
        <f>Checklist48[[#This Row],[PIGUID]]&amp;"NO"</f>
        <v>NO</v>
      </c>
      <c r="I194" s="59" t="str">
        <f>IF(Checklist48[[#This Row],[PIGUID]]="","",INDEX(PIs[NA Exempt],MATCH(Checklist48[[#This Row],[PIGUID]],PIs[GUID],0),1))</f>
        <v/>
      </c>
      <c r="J194" s="61" t="str">
        <f>IF(Checklist48[[#This Row],[SGUID]]="",IF(Checklist48[[#This Row],[SSGUID]]="",IF(Checklist48[[#This Row],[PIGUID]]="","",INDEX(PIs[[Column1]:[SS]],MATCH(Checklist48[[#This Row],[PIGUID]],PIs[GUID],0),2)),INDEX(PIs[[Column1]:[SS]],MATCH(Checklist48[[#This Row],[SSGUID]],PIs[SSGUID],0),18)),INDEX(PIs[[Column1]:[SS]],MATCH(Checklist48[[#This Row],[SGUID]],PIs[SGUID],0),14))</f>
        <v>FV 30.02 Waterbronnen</v>
      </c>
      <c r="K194"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4" s="62" t="str">
        <f>IF(Checklist48[[#This Row],[SGUID]]="",IF(Checklist48[[#This Row],[SSGUID]]="",INDEX(PIs[[Column1]:[SS]],MATCH(Checklist48[[#This Row],[PIGUID]],PIs[GUID],0),6),""),"")</f>
        <v/>
      </c>
      <c r="M194" s="60" t="str">
        <f>IF(Checklist48[[#This Row],[SSGUID]]="",IF(Checklist48[[#This Row],[PIGUID]]="","",INDEX(PIs[[Column1]:[SS]],MATCH(Checklist48[[#This Row],[PIGUID]],PIs[GUID],0),8)),"")</f>
        <v/>
      </c>
      <c r="N194" s="68"/>
      <c r="O194" s="68"/>
      <c r="P194" s="60" t="str">
        <f>IF(Checklist48[[#This Row],[ifna]]="NA","",IF(Checklist48[[#This Row],[RelatedPQ]]=0,"",IF(Checklist48[[#This Row],[RelatedPQ]]="","",IF((INDEX(S2PQ_relational[],MATCH(Checklist48[[#This Row],[PIGUID&amp;NO]],S2PQ_relational[PIGUID &amp; "NO"],0),1))=Checklist48[[#This Row],[PIGUID]],"niet van toepassing",""))))</f>
        <v/>
      </c>
      <c r="Q194" s="60" t="str">
        <f>IF(Checklist48[[#This Row],[N.v.t.]]="niet van toepassing",INDEX(S2PQ[[Stap 2 vragen]:[Justification]],MATCH(Checklist48[[#This Row],[RelatedPQ]],S2PQ[S2PQGUID],0),3),"")</f>
        <v/>
      </c>
      <c r="R194" s="70"/>
    </row>
    <row r="195" spans="2:18" ht="236.25" x14ac:dyDescent="0.25">
      <c r="B195" s="58"/>
      <c r="C195" s="58"/>
      <c r="D195" s="73">
        <f>IF(Checklist48[[#This Row],[SGUID]]="",IF(Checklist48[[#This Row],[SSGUID]]="",0,1),1)</f>
        <v>0</v>
      </c>
      <c r="E195" s="58" t="s">
        <v>1342</v>
      </c>
      <c r="F195" s="59" t="str">
        <f>_xlfn.IFNA(Checklist48[[#This Row],[RelatedPQ]],"NA")</f>
        <v>NA</v>
      </c>
      <c r="G195" s="60" t="e">
        <f>IF(Checklist48[[#This Row],[PIGUID]]="","",INDEX(S2PQ_relational[],MATCH(Checklist48[[#This Row],[PIGUID&amp;NO]],S2PQ_relational[PIGUID &amp; "NO"],0),2))</f>
        <v>#N/A</v>
      </c>
      <c r="H195" s="59" t="str">
        <f>Checklist48[[#This Row],[PIGUID]]&amp;"NO"</f>
        <v>1xeZMLPffFYhhlsn4JkGquNO</v>
      </c>
      <c r="I195" s="59" t="b">
        <f>IF(Checklist48[[#This Row],[PIGUID]]="","",INDEX(PIs[NA Exempt],MATCH(Checklist48[[#This Row],[PIGUID]],PIs[GUID],0),1))</f>
        <v>0</v>
      </c>
      <c r="J195" s="61" t="str">
        <f>IF(Checklist48[[#This Row],[SGUID]]="",IF(Checklist48[[#This Row],[SSGUID]]="",IF(Checklist48[[#This Row],[PIGUID]]="","",INDEX(PIs[[Column1]:[SS]],MATCH(Checklist48[[#This Row],[PIGUID]],PIs[GUID],0),2)),INDEX(PIs[[Column1]:[SS]],MATCH(Checklist48[[#This Row],[SSGUID]],PIs[SSGUID],0),18)),INDEX(PIs[[Column1]:[SS]],MATCH(Checklist48[[#This Row],[SGUID]],PIs[SGUID],0),14))</f>
        <v>FV-Smart 30.02.01</v>
      </c>
      <c r="K195" s="60" t="str">
        <f>IF(Checklist48[[#This Row],[SGUID]]="",IF(Checklist48[[#This Row],[SSGUID]]="",IF(Checklist48[[#This Row],[PIGUID]]="","",INDEX(PIs[[Column1]:[SS]],MATCH(Checklist48[[#This Row],[PIGUID]],PIs[GUID],0),4)),INDEX(PIs[[Column1]:[Ssbody]],MATCH(Checklist48[[#This Row],[SSGUID]],PIs[SSGUID],0),19)),INDEX(PIs[[Column1]:[SS]],MATCH(Checklist48[[#This Row],[SGUID]],PIs[SGUID],0),15))</f>
        <v>Er zijn geldige vergunningen/licenties beschikbaar voor het watergebruik op bedrijfsniveau, indien bij wet vereist.</v>
      </c>
      <c r="L195" s="62" t="str">
        <f>IF(Checklist48[[#This Row],[SGUID]]="",IF(Checklist48[[#This Row],[SSGUID]]="",INDEX(PIs[[Column1]:[SS]],MATCH(Checklist48[[#This Row],[PIGUID]],PIs[GUID],0),6),""),"")</f>
        <v>Geldige vergunningen/licenties die zijn verstrekt door de bevoegde autoriteit moeten beschikbaar zijn voor al het volgende:
\- waterwinning op het bedrijf;
\- infrastructuur voor het opslaan van water;
\- watergebruik op het bedrijf, waaronder, maar niet beperkt tot irrigatie, wassen van het product en flotatieprocessen;
\- het lozen van water in stroomgebieden van rivieren of andere milieugevoelige gebieden, indien bij wet vereist.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v>
      </c>
      <c r="M195" s="60" t="str">
        <f>IF(Checklist48[[#This Row],[SSGUID]]="",IF(Checklist48[[#This Row],[PIGUID]]="","",INDEX(PIs[[Column1]:[SS]],MATCH(Checklist48[[#This Row],[PIGUID]],PIs[GUID],0),8)),"")</f>
        <v>Major Must</v>
      </c>
      <c r="N195" s="68"/>
      <c r="O195" s="68"/>
      <c r="P195" s="60" t="str">
        <f>IF(Checklist48[[#This Row],[ifna]]="NA","",IF(Checklist48[[#This Row],[RelatedPQ]]=0,"",IF(Checklist48[[#This Row],[RelatedPQ]]="","",IF((INDEX(S2PQ_relational[],MATCH(Checklist48[[#This Row],[PIGUID&amp;NO]],S2PQ_relational[PIGUID &amp; "NO"],0),1))=Checklist48[[#This Row],[PIGUID]],"niet van toepassing",""))))</f>
        <v/>
      </c>
      <c r="Q195" s="60" t="str">
        <f>IF(Checklist48[[#This Row],[N.v.t.]]="niet van toepassing",INDEX(S2PQ[[Stap 2 vragen]:[Justification]],MATCH(Checklist48[[#This Row],[RelatedPQ]],S2PQ[S2PQGUID],0),3),"")</f>
        <v/>
      </c>
      <c r="R195" s="70"/>
    </row>
    <row r="196" spans="2:18" ht="112.5" x14ac:dyDescent="0.25">
      <c r="B196" s="58"/>
      <c r="C196" s="58"/>
      <c r="D196" s="73">
        <f>IF(Checklist48[[#This Row],[SGUID]]="",IF(Checklist48[[#This Row],[SSGUID]]="",0,1),1)</f>
        <v>0</v>
      </c>
      <c r="E196" s="58" t="s">
        <v>1360</v>
      </c>
      <c r="F196" s="59" t="str">
        <f>_xlfn.IFNA(Checklist48[[#This Row],[RelatedPQ]],"NA")</f>
        <v>NA</v>
      </c>
      <c r="G196" s="60" t="e">
        <f>IF(Checklist48[[#This Row],[PIGUID]]="","",INDEX(S2PQ_relational[],MATCH(Checklist48[[#This Row],[PIGUID&amp;NO]],S2PQ_relational[PIGUID &amp; "NO"],0),2))</f>
        <v>#N/A</v>
      </c>
      <c r="H196" s="59" t="str">
        <f>Checklist48[[#This Row],[PIGUID]]&amp;"NO"</f>
        <v>6SYtstXjTWIrwPyIObicZnNO</v>
      </c>
      <c r="I196" s="59" t="b">
        <f>IF(Checklist48[[#This Row],[PIGUID]]="","",INDEX(PIs[NA Exempt],MATCH(Checklist48[[#This Row],[PIGUID]],PIs[GUID],0),1))</f>
        <v>0</v>
      </c>
      <c r="J196" s="61" t="str">
        <f>IF(Checklist48[[#This Row],[SGUID]]="",IF(Checklist48[[#This Row],[SSGUID]]="",IF(Checklist48[[#This Row],[PIGUID]]="","",INDEX(PIs[[Column1]:[SS]],MATCH(Checklist48[[#This Row],[PIGUID]],PIs[GUID],0),2)),INDEX(PIs[[Column1]:[SS]],MATCH(Checklist48[[#This Row],[SSGUID]],PIs[SSGUID],0),18)),INDEX(PIs[[Column1]:[SS]],MATCH(Checklist48[[#This Row],[SGUID]],PIs[SGUID],0),14))</f>
        <v>FV-Smart 30.02.02</v>
      </c>
      <c r="K196" s="60" t="str">
        <f>IF(Checklist48[[#This Row],[SGUID]]="",IF(Checklist48[[#This Row],[SSGUID]]="",IF(Checklist48[[#This Row],[PIGUID]]="","",INDEX(PIs[[Column1]:[SS]],MATCH(Checklist48[[#This Row],[PIGUID]],PIs[GUID],0),4)),INDEX(PIs[[Column1]:[Ssbody]],MATCH(Checklist48[[#This Row],[SSGUID]],PIs[SSGUID],0),19)),INDEX(PIs[[Column1]:[SS]],MATCH(Checklist48[[#This Row],[SGUID]],PIs[SGUID],0),15))</f>
        <v>Beperkingen die zijn aangegeven op watervergunningen/-licenties moeten worden nageleefd.</v>
      </c>
      <c r="L196" s="62" t="str">
        <f>IF(Checklist48[[#This Row],[SGUID]]="",IF(Checklist48[[#This Row],[SSGUID]]="",INDEX(PIs[[Column1]:[SS]],MATCH(Checklist48[[#This Row],[PIGUID]],PIs[GUID],0),6),""),"")</f>
        <v>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v>
      </c>
      <c r="M196" s="60" t="str">
        <f>IF(Checklist48[[#This Row],[SSGUID]]="",IF(Checklist48[[#This Row],[PIGUID]]="","",INDEX(PIs[[Column1]:[SS]],MATCH(Checklist48[[#This Row],[PIGUID]],PIs[GUID],0),8)),"")</f>
        <v>Major Must</v>
      </c>
      <c r="N196" s="68"/>
      <c r="O196" s="68"/>
      <c r="P196" s="60" t="str">
        <f>IF(Checklist48[[#This Row],[ifna]]="NA","",IF(Checklist48[[#This Row],[RelatedPQ]]=0,"",IF(Checklist48[[#This Row],[RelatedPQ]]="","",IF((INDEX(S2PQ_relational[],MATCH(Checklist48[[#This Row],[PIGUID&amp;NO]],S2PQ_relational[PIGUID &amp; "NO"],0),1))=Checklist48[[#This Row],[PIGUID]],"niet van toepassing",""))))</f>
        <v/>
      </c>
      <c r="Q196" s="60" t="str">
        <f>IF(Checklist48[[#This Row],[N.v.t.]]="niet van toepassing",INDEX(S2PQ[[Stap 2 vragen]:[Justification]],MATCH(Checklist48[[#This Row],[RelatedPQ]],S2PQ[S2PQGUID],0),3),"")</f>
        <v/>
      </c>
      <c r="R196" s="70"/>
    </row>
    <row r="197" spans="2:18" ht="45" x14ac:dyDescent="0.25">
      <c r="B197" s="58"/>
      <c r="C197" s="58" t="s">
        <v>726</v>
      </c>
      <c r="D197" s="73">
        <f>IF(Checklist48[[#This Row],[SGUID]]="",IF(Checklist48[[#This Row],[SSGUID]]="",0,1),1)</f>
        <v>1</v>
      </c>
      <c r="E197" s="58"/>
      <c r="F197" s="59" t="str">
        <f>_xlfn.IFNA(Checklist48[[#This Row],[RelatedPQ]],"NA")</f>
        <v/>
      </c>
      <c r="G197" s="60" t="str">
        <f>IF(Checklist48[[#This Row],[PIGUID]]="","",INDEX(S2PQ_relational[],MATCH(Checklist48[[#This Row],[PIGUID&amp;NO]],S2PQ_relational[PIGUID &amp; "NO"],0),2))</f>
        <v/>
      </c>
      <c r="H197" s="59" t="str">
        <f>Checklist48[[#This Row],[PIGUID]]&amp;"NO"</f>
        <v>NO</v>
      </c>
      <c r="I197" s="59" t="str">
        <f>IF(Checklist48[[#This Row],[PIGUID]]="","",INDEX(PIs[NA Exempt],MATCH(Checklist48[[#This Row],[PIGUID]],PIs[GUID],0),1))</f>
        <v/>
      </c>
      <c r="J197" s="61" t="str">
        <f>IF(Checklist48[[#This Row],[SGUID]]="",IF(Checklist48[[#This Row],[SSGUID]]="",IF(Checklist48[[#This Row],[PIGUID]]="","",INDEX(PIs[[Column1]:[SS]],MATCH(Checklist48[[#This Row],[PIGUID]],PIs[GUID],0),2)),INDEX(PIs[[Column1]:[SS]],MATCH(Checklist48[[#This Row],[SSGUID]],PIs[SSGUID],0),18)),INDEX(PIs[[Column1]:[SS]],MATCH(Checklist48[[#This Row],[SGUID]],PIs[SGUID],0),14))</f>
        <v>FV 30.03 Efficiënt watergebruik op het bedrijf</v>
      </c>
      <c r="K197"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7" s="62" t="str">
        <f>IF(Checklist48[[#This Row],[SGUID]]="",IF(Checklist48[[#This Row],[SSGUID]]="",INDEX(PIs[[Column1]:[SS]],MATCH(Checklist48[[#This Row],[PIGUID]],PIs[GUID],0),6),""),"")</f>
        <v/>
      </c>
      <c r="M197" s="60" t="str">
        <f>IF(Checklist48[[#This Row],[SSGUID]]="",IF(Checklist48[[#This Row],[PIGUID]]="","",INDEX(PIs[[Column1]:[SS]],MATCH(Checklist48[[#This Row],[PIGUID]],PIs[GUID],0),8)),"")</f>
        <v/>
      </c>
      <c r="N197" s="68"/>
      <c r="O197" s="68"/>
      <c r="P197" s="60" t="str">
        <f>IF(Checklist48[[#This Row],[ifna]]="NA","",IF(Checklist48[[#This Row],[RelatedPQ]]=0,"",IF(Checklist48[[#This Row],[RelatedPQ]]="","",IF((INDEX(S2PQ_relational[],MATCH(Checklist48[[#This Row],[PIGUID&amp;NO]],S2PQ_relational[PIGUID &amp; "NO"],0),1))=Checklist48[[#This Row],[PIGUID]],"niet van toepassing",""))))</f>
        <v/>
      </c>
      <c r="Q197" s="60" t="str">
        <f>IF(Checklist48[[#This Row],[N.v.t.]]="niet van toepassing",INDEX(S2PQ[[Stap 2 vragen]:[Justification]],MATCH(Checklist48[[#This Row],[RelatedPQ]],S2PQ[S2PQGUID],0),3),"")</f>
        <v/>
      </c>
      <c r="R197" s="70"/>
    </row>
    <row r="198" spans="2:18" ht="78.75" x14ac:dyDescent="0.25">
      <c r="B198" s="58"/>
      <c r="C198" s="58"/>
      <c r="D198" s="73">
        <f>IF(Checklist48[[#This Row],[SGUID]]="",IF(Checklist48[[#This Row],[SSGUID]]="",0,1),1)</f>
        <v>0</v>
      </c>
      <c r="E198" s="58" t="s">
        <v>1341</v>
      </c>
      <c r="F198" s="59" t="str">
        <f>_xlfn.IFNA(Checklist48[[#This Row],[RelatedPQ]],"NA")</f>
        <v>NA</v>
      </c>
      <c r="G198" s="60" t="e">
        <f>IF(Checklist48[[#This Row],[PIGUID]]="","",INDEX(S2PQ_relational[],MATCH(Checklist48[[#This Row],[PIGUID&amp;NO]],S2PQ_relational[PIGUID &amp; "NO"],0),2))</f>
        <v>#N/A</v>
      </c>
      <c r="H198" s="59" t="str">
        <f>Checklist48[[#This Row],[PIGUID]]&amp;"NO"</f>
        <v>3BWEx8djPc7He2DPNi2KMrNO</v>
      </c>
      <c r="I198" s="59" t="b">
        <f>IF(Checklist48[[#This Row],[PIGUID]]="","",INDEX(PIs[NA Exempt],MATCH(Checklist48[[#This Row],[PIGUID]],PIs[GUID],0),1))</f>
        <v>0</v>
      </c>
      <c r="J198" s="61" t="str">
        <f>IF(Checklist48[[#This Row],[SGUID]]="",IF(Checklist48[[#This Row],[SSGUID]]="",IF(Checklist48[[#This Row],[PIGUID]]="","",INDEX(PIs[[Column1]:[SS]],MATCH(Checklist48[[#This Row],[PIGUID]],PIs[GUID],0),2)),INDEX(PIs[[Column1]:[SS]],MATCH(Checklist48[[#This Row],[SSGUID]],PIs[SSGUID],0),18)),INDEX(PIs[[Column1]:[SS]],MATCH(Checklist48[[#This Row],[SGUID]],PIs[SGUID],0),14))</f>
        <v>FV-Smart 30.03.01</v>
      </c>
      <c r="K198" s="60" t="str">
        <f>IF(Checklist48[[#This Row],[SGUID]]="",IF(Checklist48[[#This Row],[SSGUID]]="",IF(Checklist48[[#This Row],[PIGUID]]="","",INDEX(PIs[[Column1]:[SS]],MATCH(Checklist48[[#This Row],[PIGUID]],PIs[GUID],0),4)),INDEX(PIs[[Column1]:[Ssbody]],MATCH(Checklist48[[#This Row],[SSGUID]],PIs[SSGUID],0),19)),INDEX(PIs[[Column1]:[SS]],MATCH(Checklist48[[#This Row],[SGUID]],PIs[SGUID],0),15))</f>
        <v>Waar mogelijk zijn maatregelen geïmplementeerd om water op te vangen en, indien van toepassing, te recyclen.</v>
      </c>
      <c r="L198" s="62" t="str">
        <f>IF(Checklist48[[#This Row],[SGUID]]="",IF(Checklist48[[#This Row],[SSGUID]]="",INDEX(PIs[[Column1]:[SS]],MATCH(Checklist48[[#This Row],[PIGUID]],PIs[GUID],0),6),""),"")</f>
        <v>Het opvangen en/of recyclen van water moet worden geïmplementeerd waar dit vanuit economisch en praktisch oogpunt mogelijk is (vanaf daken van gebouwen, kassen, etc.).
Het opvangen of recyclen van water heeft niet alleen betrekking op regenwater. Het opvangen vanuit waterbronnen wordt niet aangemoedigd.</v>
      </c>
      <c r="M198" s="60" t="str">
        <f>IF(Checklist48[[#This Row],[SSGUID]]="",IF(Checklist48[[#This Row],[PIGUID]]="","",INDEX(PIs[[Column1]:[SS]],MATCH(Checklist48[[#This Row],[PIGUID]],PIs[GUID],0),8)),"")</f>
        <v>Minor Must</v>
      </c>
      <c r="N198" s="68"/>
      <c r="O198" s="68"/>
      <c r="P198" s="60" t="str">
        <f>IF(Checklist48[[#This Row],[ifna]]="NA","",IF(Checklist48[[#This Row],[RelatedPQ]]=0,"",IF(Checklist48[[#This Row],[RelatedPQ]]="","",IF((INDEX(S2PQ_relational[],MATCH(Checklist48[[#This Row],[PIGUID&amp;NO]],S2PQ_relational[PIGUID &amp; "NO"],0),1))=Checklist48[[#This Row],[PIGUID]],"niet van toepassing",""))))</f>
        <v/>
      </c>
      <c r="Q198" s="60" t="str">
        <f>IF(Checklist48[[#This Row],[N.v.t.]]="niet van toepassing",INDEX(S2PQ[[Stap 2 vragen]:[Justification]],MATCH(Checklist48[[#This Row],[RelatedPQ]],S2PQ[S2PQGUID],0),3),"")</f>
        <v/>
      </c>
      <c r="R198" s="70"/>
    </row>
    <row r="199" spans="2:18" ht="33.75" x14ac:dyDescent="0.25">
      <c r="B199" s="58"/>
      <c r="C199" s="58" t="s">
        <v>745</v>
      </c>
      <c r="D199" s="73">
        <f>IF(Checklist48[[#This Row],[SGUID]]="",IF(Checklist48[[#This Row],[SSGUID]]="",0,1),1)</f>
        <v>1</v>
      </c>
      <c r="E199" s="58"/>
      <c r="F199" s="59" t="str">
        <f>_xlfn.IFNA(Checklist48[[#This Row],[RelatedPQ]],"NA")</f>
        <v/>
      </c>
      <c r="G199" s="60" t="str">
        <f>IF(Checklist48[[#This Row],[PIGUID]]="","",INDEX(S2PQ_relational[],MATCH(Checklist48[[#This Row],[PIGUID&amp;NO]],S2PQ_relational[PIGUID &amp; "NO"],0),2))</f>
        <v/>
      </c>
      <c r="H199" s="59" t="str">
        <f>Checklist48[[#This Row],[PIGUID]]&amp;"NO"</f>
        <v>NO</v>
      </c>
      <c r="I199" s="59" t="str">
        <f>IF(Checklist48[[#This Row],[PIGUID]]="","",INDEX(PIs[NA Exempt],MATCH(Checklist48[[#This Row],[PIGUID]],PIs[GUID],0),1))</f>
        <v/>
      </c>
      <c r="J199" s="61" t="str">
        <f>IF(Checklist48[[#This Row],[SGUID]]="",IF(Checklist48[[#This Row],[SSGUID]]="",IF(Checklist48[[#This Row],[PIGUID]]="","",INDEX(PIs[[Column1]:[SS]],MATCH(Checklist48[[#This Row],[PIGUID]],PIs[GUID],0),2)),INDEX(PIs[[Column1]:[SS]],MATCH(Checklist48[[#This Row],[SSGUID]],PIs[SSGUID],0),18)),INDEX(PIs[[Column1]:[SS]],MATCH(Checklist48[[#This Row],[SGUID]],PIs[SGUID],0),14))</f>
        <v>FV 30.04 Wateropslag</v>
      </c>
      <c r="K19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9" s="62" t="str">
        <f>IF(Checklist48[[#This Row],[SGUID]]="",IF(Checklist48[[#This Row],[SSGUID]]="",INDEX(PIs[[Column1]:[SS]],MATCH(Checklist48[[#This Row],[PIGUID]],PIs[GUID],0),6),""),"")</f>
        <v/>
      </c>
      <c r="M199" s="60" t="str">
        <f>IF(Checklist48[[#This Row],[SSGUID]]="",IF(Checklist48[[#This Row],[PIGUID]]="","",INDEX(PIs[[Column1]:[SS]],MATCH(Checklist48[[#This Row],[PIGUID]],PIs[GUID],0),8)),"")</f>
        <v/>
      </c>
      <c r="N199" s="68"/>
      <c r="O199" s="68"/>
      <c r="P199" s="60" t="str">
        <f>IF(Checklist48[[#This Row],[ifna]]="NA","",IF(Checklist48[[#This Row],[RelatedPQ]]=0,"",IF(Checklist48[[#This Row],[RelatedPQ]]="","",IF((INDEX(S2PQ_relational[],MATCH(Checklist48[[#This Row],[PIGUID&amp;NO]],S2PQ_relational[PIGUID &amp; "NO"],0),1))=Checklist48[[#This Row],[PIGUID]],"niet van toepassing",""))))</f>
        <v/>
      </c>
      <c r="Q199" s="60" t="str">
        <f>IF(Checklist48[[#This Row],[N.v.t.]]="niet van toepassing",INDEX(S2PQ[[Stap 2 vragen]:[Justification]],MATCH(Checklist48[[#This Row],[RelatedPQ]],S2PQ[S2PQGUID],0),3),"")</f>
        <v/>
      </c>
      <c r="R199" s="70"/>
    </row>
    <row r="200" spans="2:18" ht="78.75" x14ac:dyDescent="0.25">
      <c r="B200" s="58"/>
      <c r="C200" s="58"/>
      <c r="D200" s="73">
        <f>IF(Checklist48[[#This Row],[SGUID]]="",IF(Checklist48[[#This Row],[SSGUID]]="",0,1),1)</f>
        <v>0</v>
      </c>
      <c r="E200" s="58" t="s">
        <v>1343</v>
      </c>
      <c r="F200" s="59" t="str">
        <f>_xlfn.IFNA(Checklist48[[#This Row],[RelatedPQ]],"NA")</f>
        <v>NA</v>
      </c>
      <c r="G200" s="60" t="e">
        <f>IF(Checklist48[[#This Row],[PIGUID]]="","",INDEX(S2PQ_relational[],MATCH(Checklist48[[#This Row],[PIGUID&amp;NO]],S2PQ_relational[PIGUID &amp; "NO"],0),2))</f>
        <v>#N/A</v>
      </c>
      <c r="H200" s="59" t="str">
        <f>Checklist48[[#This Row],[PIGUID]]&amp;"NO"</f>
        <v>64eXp9wXIN3niDO0YpCyrgNO</v>
      </c>
      <c r="I200" s="59" t="b">
        <f>IF(Checklist48[[#This Row],[PIGUID]]="","",INDEX(PIs[NA Exempt],MATCH(Checklist48[[#This Row],[PIGUID]],PIs[GUID],0),1))</f>
        <v>0</v>
      </c>
      <c r="J200" s="61" t="str">
        <f>IF(Checklist48[[#This Row],[SGUID]]="",IF(Checklist48[[#This Row],[SSGUID]]="",IF(Checklist48[[#This Row],[PIGUID]]="","",INDEX(PIs[[Column1]:[SS]],MATCH(Checklist48[[#This Row],[PIGUID]],PIs[GUID],0),2)),INDEX(PIs[[Column1]:[SS]],MATCH(Checklist48[[#This Row],[SSGUID]],PIs[SSGUID],0),18)),INDEX(PIs[[Column1]:[SS]],MATCH(Checklist48[[#This Row],[SGUID]],PIs[SGUID],0),14))</f>
        <v>FV-Smart 30.04.01</v>
      </c>
      <c r="K200" s="60" t="str">
        <f>IF(Checklist48[[#This Row],[SGUID]]="",IF(Checklist48[[#This Row],[SSGUID]]="",IF(Checklist48[[#This Row],[PIGUID]]="","",INDEX(PIs[[Column1]:[SS]],MATCH(Checklist48[[#This Row],[PIGUID]],PIs[GUID],0),4)),INDEX(PIs[[Column1]:[Ssbody]],MATCH(Checklist48[[#This Row],[SSGUID]],PIs[SSGUID],0),19)),INDEX(PIs[[Column1]:[SS]],MATCH(Checklist48[[#This Row],[SGUID]],PIs[SGUID],0),15))</f>
        <v>Wateropslagfaciliteiten zijn aanwezig en worden goed, zodat perioden waarin er sprake is van maximale beschikbaarheid van water, benut worden.</v>
      </c>
      <c r="L200" s="62" t="str">
        <f>IF(Checklist48[[#This Row],[SGUID]]="",IF(Checklist48[[#This Row],[SSGUID]]="",INDEX(PIs[[Column1]:[SS]],MATCH(Checklist48[[#This Row],[PIGUID]],PIs[GUID],0),6),""),"")</f>
        <v>Als het bedrijf zich bevindt in een gebied waar slechts in bepaalde seizoenen water beschikbaar is, behoren er wateropslagfaciliteiten te zijn om water te gebruiken tijdens perioden waarin er weinig water beschikbaar is. Deze behoren goed te worden onderhouden en naar behoren worden afgeschermd/beveiligd om ongevallen te voorkomen.</v>
      </c>
      <c r="M200" s="60" t="str">
        <f>IF(Checklist48[[#This Row],[SSGUID]]="",IF(Checklist48[[#This Row],[PIGUID]]="","",INDEX(PIs[[Column1]:[SS]],MATCH(Checklist48[[#This Row],[PIGUID]],PIs[GUID],0),8)),"")</f>
        <v>Aanbeveling</v>
      </c>
      <c r="N200" s="68"/>
      <c r="O200" s="68"/>
      <c r="P200" s="60" t="str">
        <f>IF(Checklist48[[#This Row],[ifna]]="NA","",IF(Checklist48[[#This Row],[RelatedPQ]]=0,"",IF(Checklist48[[#This Row],[RelatedPQ]]="","",IF((INDEX(S2PQ_relational[],MATCH(Checklist48[[#This Row],[PIGUID&amp;NO]],S2PQ_relational[PIGUID &amp; "NO"],0),1))=Checklist48[[#This Row],[PIGUID]],"niet van toepassing",""))))</f>
        <v/>
      </c>
      <c r="Q200" s="60" t="str">
        <f>IF(Checklist48[[#This Row],[N.v.t.]]="niet van toepassing",INDEX(S2PQ[[Stap 2 vragen]:[Justification]],MATCH(Checklist48[[#This Row],[RelatedPQ]],S2PQ[S2PQGUID],0),3),"")</f>
        <v/>
      </c>
      <c r="R200" s="70"/>
    </row>
    <row r="201" spans="2:18" ht="112.5" x14ac:dyDescent="0.25">
      <c r="B201" s="58"/>
      <c r="C201" s="58"/>
      <c r="D201" s="73">
        <f>IF(Checklist48[[#This Row],[SGUID]]="",IF(Checklist48[[#This Row],[SSGUID]]="",0,1),1)</f>
        <v>0</v>
      </c>
      <c r="E201" s="58" t="s">
        <v>1340</v>
      </c>
      <c r="F201" s="59" t="str">
        <f>_xlfn.IFNA(Checklist48[[#This Row],[RelatedPQ]],"NA")</f>
        <v>NA</v>
      </c>
      <c r="G201" s="60" t="e">
        <f>IF(Checklist48[[#This Row],[PIGUID]]="","",INDEX(S2PQ_relational[],MATCH(Checklist48[[#This Row],[PIGUID&amp;NO]],S2PQ_relational[PIGUID &amp; "NO"],0),2))</f>
        <v>#N/A</v>
      </c>
      <c r="H201" s="59" t="str">
        <f>Checklist48[[#This Row],[PIGUID]]&amp;"NO"</f>
        <v>2EggdOFkS3XVEMXah0S2uONO</v>
      </c>
      <c r="I201" s="59" t="b">
        <f>IF(Checklist48[[#This Row],[PIGUID]]="","",INDEX(PIs[NA Exempt],MATCH(Checklist48[[#This Row],[PIGUID]],PIs[GUID],0),1))</f>
        <v>0</v>
      </c>
      <c r="J201" s="61" t="str">
        <f>IF(Checklist48[[#This Row],[SGUID]]="",IF(Checklist48[[#This Row],[SSGUID]]="",IF(Checklist48[[#This Row],[PIGUID]]="","",INDEX(PIs[[Column1]:[SS]],MATCH(Checklist48[[#This Row],[PIGUID]],PIs[GUID],0),2)),INDEX(PIs[[Column1]:[SS]],MATCH(Checklist48[[#This Row],[SSGUID]],PIs[SSGUID],0),18)),INDEX(PIs[[Column1]:[SS]],MATCH(Checklist48[[#This Row],[SGUID]],PIs[SGUID],0),14))</f>
        <v>FV-Smart 30.04.02</v>
      </c>
      <c r="K201"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water vormt geen risico’s voor de voedselveiligheid.</v>
      </c>
      <c r="L201" s="62" t="str">
        <f>IF(Checklist48[[#This Row],[SGUID]]="",IF(Checklist48[[#This Row],[SSGUID]]="",INDEX(PIs[[Column1]:[SS]],MATCH(Checklist48[[#This Row],[PIGUID]],PIs[GUID],0),6),""),"")</f>
        <v>Als tanks, stortbakken of andere containers worden gebruikt om water op te slaan, moeten de risico’s voor het opgeslagen water of producten worden geïdentificeerd. Als containers voor wateropslag worden blootgesteld aan de lucht, moet aandacht worden besteed aan de mogelijkheid van verontreiniging. De container mag geen bron van verontreiniging zijn voor het water, en de kwaliteit van het water dat hierin is opgeslagen, moet geschikt zijn voor het beoogde doel.</v>
      </c>
      <c r="M201" s="60" t="str">
        <f>IF(Checklist48[[#This Row],[SSGUID]]="",IF(Checklist48[[#This Row],[PIGUID]]="","",INDEX(PIs[[Column1]:[SS]],MATCH(Checklist48[[#This Row],[PIGUID]],PIs[GUID],0),8)),"")</f>
        <v>Major Must</v>
      </c>
      <c r="N201" s="68"/>
      <c r="O201" s="68"/>
      <c r="P201" s="60" t="str">
        <f>IF(Checklist48[[#This Row],[ifna]]="NA","",IF(Checklist48[[#This Row],[RelatedPQ]]=0,"",IF(Checklist48[[#This Row],[RelatedPQ]]="","",IF((INDEX(S2PQ_relational[],MATCH(Checklist48[[#This Row],[PIGUID&amp;NO]],S2PQ_relational[PIGUID &amp; "NO"],0),1))=Checklist48[[#This Row],[PIGUID]],"niet van toepassing",""))))</f>
        <v/>
      </c>
      <c r="Q201" s="60" t="str">
        <f>IF(Checklist48[[#This Row],[N.v.t.]]="niet van toepassing",INDEX(S2PQ[[Stap 2 vragen]:[Justification]],MATCH(Checklist48[[#This Row],[RelatedPQ]],S2PQ[S2PQGUID],0),3),"")</f>
        <v/>
      </c>
      <c r="R201" s="70"/>
    </row>
    <row r="202" spans="2:18" ht="33.75" x14ac:dyDescent="0.25">
      <c r="B202" s="58"/>
      <c r="C202" s="58" t="s">
        <v>669</v>
      </c>
      <c r="D202" s="73">
        <f>IF(Checklist48[[#This Row],[SGUID]]="",IF(Checklist48[[#This Row],[SSGUID]]="",0,1),1)</f>
        <v>1</v>
      </c>
      <c r="E202" s="58"/>
      <c r="F202" s="59" t="str">
        <f>_xlfn.IFNA(Checklist48[[#This Row],[RelatedPQ]],"NA")</f>
        <v/>
      </c>
      <c r="G202" s="60" t="str">
        <f>IF(Checklist48[[#This Row],[PIGUID]]="","",INDEX(S2PQ_relational[],MATCH(Checklist48[[#This Row],[PIGUID&amp;NO]],S2PQ_relational[PIGUID &amp; "NO"],0),2))</f>
        <v/>
      </c>
      <c r="H202" s="59" t="str">
        <f>Checklist48[[#This Row],[PIGUID]]&amp;"NO"</f>
        <v>NO</v>
      </c>
      <c r="I202" s="59" t="str">
        <f>IF(Checklist48[[#This Row],[PIGUID]]="","",INDEX(PIs[NA Exempt],MATCH(Checklist48[[#This Row],[PIGUID]],PIs[GUID],0),1))</f>
        <v/>
      </c>
      <c r="J202" s="61" t="str">
        <f>IF(Checklist48[[#This Row],[SGUID]]="",IF(Checklist48[[#This Row],[SSGUID]]="",IF(Checklist48[[#This Row],[PIGUID]]="","",INDEX(PIs[[Column1]:[SS]],MATCH(Checklist48[[#This Row],[PIGUID]],PIs[GUID],0),2)),INDEX(PIs[[Column1]:[SS]],MATCH(Checklist48[[#This Row],[SSGUID]],PIs[SSGUID],0),18)),INDEX(PIs[[Column1]:[SS]],MATCH(Checklist48[[#This Row],[SGUID]],PIs[SGUID],0),14))</f>
        <v>FV 30.05 Waterkwaliteit</v>
      </c>
      <c r="K20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02" s="62" t="str">
        <f>IF(Checklist48[[#This Row],[SGUID]]="",IF(Checklist48[[#This Row],[SSGUID]]="",INDEX(PIs[[Column1]:[SS]],MATCH(Checklist48[[#This Row],[PIGUID]],PIs[GUID],0),6),""),"")</f>
        <v/>
      </c>
      <c r="M202" s="60" t="str">
        <f>IF(Checklist48[[#This Row],[SSGUID]]="",IF(Checklist48[[#This Row],[PIGUID]]="","",INDEX(PIs[[Column1]:[SS]],MATCH(Checklist48[[#This Row],[PIGUID]],PIs[GUID],0),8)),"")</f>
        <v/>
      </c>
      <c r="N202" s="68"/>
      <c r="O202" s="68"/>
      <c r="P202" s="60" t="str">
        <f>IF(Checklist48[[#This Row],[ifna]]="NA","",IF(Checklist48[[#This Row],[RelatedPQ]]=0,"",IF(Checklist48[[#This Row],[RelatedPQ]]="","",IF((INDEX(S2PQ_relational[],MATCH(Checklist48[[#This Row],[PIGUID&amp;NO]],S2PQ_relational[PIGUID &amp; "NO"],0),1))=Checklist48[[#This Row],[PIGUID]],"niet van toepassing",""))))</f>
        <v/>
      </c>
      <c r="Q202" s="60" t="str">
        <f>IF(Checklist48[[#This Row],[N.v.t.]]="niet van toepassing",INDEX(S2PQ[[Stap 2 vragen]:[Justification]],MATCH(Checklist48[[#This Row],[RelatedPQ]],S2PQ[S2PQGUID],0),3),"")</f>
        <v/>
      </c>
      <c r="R202" s="70"/>
    </row>
    <row r="203" spans="2:18" ht="409.5" x14ac:dyDescent="0.25">
      <c r="B203" s="58"/>
      <c r="C203" s="58"/>
      <c r="D203" s="73">
        <f>IF(Checklist48[[#This Row],[SGUID]]="",IF(Checklist48[[#This Row],[SSGUID]]="",0,1),1)</f>
        <v>0</v>
      </c>
      <c r="E203" s="58" t="s">
        <v>1361</v>
      </c>
      <c r="F203" s="59" t="str">
        <f>_xlfn.IFNA(Checklist48[[#This Row],[RelatedPQ]],"NA")</f>
        <v>NA</v>
      </c>
      <c r="G203" s="60" t="e">
        <f>IF(Checklist48[[#This Row],[PIGUID]]="","",INDEX(S2PQ_relational[],MATCH(Checklist48[[#This Row],[PIGUID&amp;NO]],S2PQ_relational[PIGUID &amp; "NO"],0),2))</f>
        <v>#N/A</v>
      </c>
      <c r="H203" s="59" t="str">
        <f>Checklist48[[#This Row],[PIGUID]]&amp;"NO"</f>
        <v>5D8v1HRYfYjneVWAaulZqcNO</v>
      </c>
      <c r="I203" s="59" t="b">
        <f>IF(Checklist48[[#This Row],[PIGUID]]="","",INDEX(PIs[NA Exempt],MATCH(Checklist48[[#This Row],[PIGUID]],PIs[GUID],0),1))</f>
        <v>0</v>
      </c>
      <c r="J203" s="61" t="str">
        <f>IF(Checklist48[[#This Row],[SGUID]]="",IF(Checklist48[[#This Row],[SSGUID]]="",IF(Checklist48[[#This Row],[PIGUID]]="","",INDEX(PIs[[Column1]:[SS]],MATCH(Checklist48[[#This Row],[PIGUID]],PIs[GUID],0),2)),INDEX(PIs[[Column1]:[SS]],MATCH(Checklist48[[#This Row],[SSGUID]],PIs[SSGUID],0),18)),INDEX(PIs[[Column1]:[SS]],MATCH(Checklist48[[#This Row],[SGUID]],PIs[SGUID],0),14))</f>
        <v>FV-Smart 30.05.01</v>
      </c>
      <c r="K203" s="60" t="str">
        <f>IF(Checklist48[[#This Row],[SGUID]]="",IF(Checklist48[[#This Row],[SSGUID]]="",IF(Checklist48[[#This Row],[PIGUID]]="","",INDEX(PIs[[Column1]:[SS]],MATCH(Checklist48[[#This Row],[PIGUID]],PIs[GUID],0),4)),INDEX(PIs[[Column1]:[Ssbody]],MATCH(Checklist48[[#This Row],[SSGUID]],PIs[SSGUID],0),19)),INDEX(PIs[[Column1]:[SS]],MATCH(Checklist48[[#This Row],[SGUID]],PIs[SGUID],0),15))</f>
        <v>Water wordt geanalyseerd voor voedselveiligheid, in overeenstemming met de risicobeoordeling.</v>
      </c>
      <c r="L203" s="62" t="str">
        <f>IF(Checklist48[[#This Row],[SGUID]]="",IF(Checklist48[[#This Row],[SSGUID]]="",INDEX(PIs[[Column1]:[SS]],MATCH(Checklist48[[#This Row],[PIGUID]],PIs[GUID],0),6),""),"")</f>
        <v>Water moet worden geanalyseerd in een frequentie die aansluit op de risicobeoordeling en de huidige sectorspecifieke standaarden of relevante regelgeving. Wateranalyse moet deel uitmaken van het waterbeheerplan en minstens een keer per jaar worden uitgevoerd, of frequenter indien vereist door de risicobeoordeling (bijv. bij productie van landbouw in een gecontroleerde omgeving (CEA; controlled environment agriculture)).
Minimaal één analyse per seizoen of certificeringscyclus is vereist voor water dat in contact komt met producten tijdens de verwerking van de naoogst, waarbij monsters zo dicht mogelijk bij het punt van toepassing moeten worden genomen. Minimaal één analyse is noodzakelijk, ook bij het gebruik van gemeentelijke waterbronnen.
De wateranalyse moet de aard en de omvang van het watersysteem weerspiegelen, de scope van de productie (type product, toepassingen, oogst, verwerking, waterbronnen, etc.). Indien verschillende waterbronnen worden gebruikt, moeten deze allen worden bemonsterd.
Monsters moeten worden genomen van locaties die representatief zijn voor de waterbron, meestal zo dicht mogelijk bij het punt van toepassing.
Analyse moet worden uitgevoerd tijdens het watergebruik op producten en tijdens de periode van het hoogste risico.
Er moet een gedocumenteerde procedure zijn voor wateranalyse, met inbegrip van:
\- frequentie van bemonstering;
\- verantwoordelijke persoon voor bemonstering;
\- methode van het verzamelen van monsters;
\- laboratorium dat de monsters analyseert;
\- bemonsterde locatie.
Registratie van alle analyses moet worden bewaard.</v>
      </c>
      <c r="M203" s="60" t="str">
        <f>IF(Checklist48[[#This Row],[SSGUID]]="",IF(Checklist48[[#This Row],[PIGUID]]="","",INDEX(PIs[[Column1]:[SS]],MATCH(Checklist48[[#This Row],[PIGUID]],PIs[GUID],0),8)),"")</f>
        <v>Major Must</v>
      </c>
      <c r="N203" s="68"/>
      <c r="O203" s="68"/>
      <c r="P203" s="60" t="str">
        <f>IF(Checklist48[[#This Row],[ifna]]="NA","",IF(Checklist48[[#This Row],[RelatedPQ]]=0,"",IF(Checklist48[[#This Row],[RelatedPQ]]="","",IF((INDEX(S2PQ_relational[],MATCH(Checklist48[[#This Row],[PIGUID&amp;NO]],S2PQ_relational[PIGUID &amp; "NO"],0),1))=Checklist48[[#This Row],[PIGUID]],"niet van toepassing",""))))</f>
        <v/>
      </c>
      <c r="Q203" s="60" t="str">
        <f>IF(Checklist48[[#This Row],[N.v.t.]]="niet van toepassing",INDEX(S2PQ[[Stap 2 vragen]:[Justification]],MATCH(Checklist48[[#This Row],[RelatedPQ]],S2PQ[S2PQGUID],0),3),"")</f>
        <v/>
      </c>
      <c r="R203" s="70"/>
    </row>
    <row r="204" spans="2:18" ht="236.25" x14ac:dyDescent="0.25">
      <c r="B204" s="58"/>
      <c r="C204" s="58"/>
      <c r="D204" s="73">
        <f>IF(Checklist48[[#This Row],[SGUID]]="",IF(Checklist48[[#This Row],[SSGUID]]="",0,1),1)</f>
        <v>0</v>
      </c>
      <c r="E204" s="58" t="s">
        <v>1328</v>
      </c>
      <c r="F204" s="59" t="str">
        <f>_xlfn.IFNA(Checklist48[[#This Row],[RelatedPQ]],"NA")</f>
        <v>NA</v>
      </c>
      <c r="G204" s="60" t="e">
        <f>IF(Checklist48[[#This Row],[PIGUID]]="","",INDEX(S2PQ_relational[],MATCH(Checklist48[[#This Row],[PIGUID&amp;NO]],S2PQ_relational[PIGUID &amp; "NO"],0),2))</f>
        <v>#N/A</v>
      </c>
      <c r="H204" s="59" t="str">
        <f>Checklist48[[#This Row],[PIGUID]]&amp;"NO"</f>
        <v>3IpeWKFXrR9KzyZauOOo79NO</v>
      </c>
      <c r="I204" s="59" t="b">
        <f>IF(Checklist48[[#This Row],[PIGUID]]="","",INDEX(PIs[NA Exempt],MATCH(Checklist48[[#This Row],[PIGUID]],PIs[GUID],0),1))</f>
        <v>0</v>
      </c>
      <c r="J204" s="61" t="str">
        <f>IF(Checklist48[[#This Row],[SGUID]]="",IF(Checklist48[[#This Row],[SSGUID]]="",IF(Checklist48[[#This Row],[PIGUID]]="","",INDEX(PIs[[Column1]:[SS]],MATCH(Checklist48[[#This Row],[PIGUID]],PIs[GUID],0),2)),INDEX(PIs[[Column1]:[SS]],MATCH(Checklist48[[#This Row],[SSGUID]],PIs[SSGUID],0),18)),INDEX(PIs[[Column1]:[SS]],MATCH(Checklist48[[#This Row],[SGUID]],PIs[SGUID],0),14))</f>
        <v>FV-Smart 30.05.02</v>
      </c>
      <c r="K204"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herstelmaatregelen getroffen op basis van de resultaten van de risicobeoordeling en de resultaten van de wateranalyse.</v>
      </c>
      <c r="L204" s="62" t="str">
        <f>IF(Checklist48[[#This Row],[SGUID]]="",IF(Checklist48[[#This Row],[SSGUID]]="",INDEX(PIs[[Column1]:[SS]],MATCH(Checklist48[[#This Row],[PIGUID]],PIs[GUID],0),6),""),"")</f>
        <v>Er moet beschikbare documentatie van herstelmaatregelen zijn, zoals geïdentificeerd en vereist in de risicobeoordeling voor water en in actuele sectorspecifieke standaarden of relevante regelgeving. Er moet actie worden ondernomen op basis van de ernst van het risico.
Mogelijke strategieën om het risico van verontreiniging van het product als gevolg van het gebruik van water te verkleinen zijn onder andere:
\- water behandelen voorafgaand aan gebruik;
\- voorkomen dat water in aanraking komt met het te oogsten deel van het gewas;
\- de kwetsbaarheid van de watertoevoer verminderen;
\- zorgen dat er voldoende tijd is tussen het gebruik van het water en het oogsten om afname van concentraties ziektekiemen zeker te stellen.
Producenten die deze strategieën implementeren, moeten verifiëren of het risico van productverontreiniging wordt aangepakt.</v>
      </c>
      <c r="M204" s="60" t="str">
        <f>IF(Checklist48[[#This Row],[SSGUID]]="",IF(Checklist48[[#This Row],[PIGUID]]="","",INDEX(PIs[[Column1]:[SS]],MATCH(Checklist48[[#This Row],[PIGUID]],PIs[GUID],0),8)),"")</f>
        <v>Major Must</v>
      </c>
      <c r="N204" s="68"/>
      <c r="O204" s="68"/>
      <c r="P204" s="60" t="str">
        <f>IF(Checklist48[[#This Row],[ifna]]="NA","",IF(Checklist48[[#This Row],[RelatedPQ]]=0,"",IF(Checklist48[[#This Row],[RelatedPQ]]="","",IF((INDEX(S2PQ_relational[],MATCH(Checklist48[[#This Row],[PIGUID&amp;NO]],S2PQ_relational[PIGUID &amp; "NO"],0),1))=Checklist48[[#This Row],[PIGUID]],"niet van toepassing",""))))</f>
        <v/>
      </c>
      <c r="Q204" s="60" t="str">
        <f>IF(Checklist48[[#This Row],[N.v.t.]]="niet van toepassing",INDEX(S2PQ[[Stap 2 vragen]:[Justification]],MATCH(Checklist48[[#This Row],[RelatedPQ]],S2PQ[S2PQGUID],0),3),"")</f>
        <v/>
      </c>
      <c r="R204" s="70"/>
    </row>
    <row r="205" spans="2:18" ht="360" x14ac:dyDescent="0.25">
      <c r="B205" s="58"/>
      <c r="C205" s="58"/>
      <c r="D205" s="73">
        <f>IF(Checklist48[[#This Row],[SGUID]]="",IF(Checklist48[[#This Row],[SSGUID]]="",0,1),1)</f>
        <v>0</v>
      </c>
      <c r="E205" s="58" t="s">
        <v>1327</v>
      </c>
      <c r="F205" s="59" t="str">
        <f>_xlfn.IFNA(Checklist48[[#This Row],[RelatedPQ]],"NA")</f>
        <v>NA</v>
      </c>
      <c r="G205" s="60" t="e">
        <f>IF(Checklist48[[#This Row],[PIGUID]]="","",INDEX(S2PQ_relational[],MATCH(Checklist48[[#This Row],[PIGUID&amp;NO]],S2PQ_relational[PIGUID &amp; "NO"],0),2))</f>
        <v>#N/A</v>
      </c>
      <c r="H205" s="59" t="str">
        <f>Checklist48[[#This Row],[PIGUID]]&amp;"NO"</f>
        <v>3lqlhYSO6RKvC1u3zWiwYvNO</v>
      </c>
      <c r="I205" s="59" t="b">
        <f>IF(Checklist48[[#This Row],[PIGUID]]="","",INDEX(PIs[NA Exempt],MATCH(Checklist48[[#This Row],[PIGUID]],PIs[GUID],0),1))</f>
        <v>0</v>
      </c>
      <c r="J205" s="61" t="str">
        <f>IF(Checklist48[[#This Row],[SGUID]]="",IF(Checklist48[[#This Row],[SSGUID]]="",IF(Checklist48[[#This Row],[PIGUID]]="","",INDEX(PIs[[Column1]:[SS]],MATCH(Checklist48[[#This Row],[PIGUID]],PIs[GUID],0),2)),INDEX(PIs[[Column1]:[SS]],MATCH(Checklist48[[#This Row],[SSGUID]],PIs[SSGUID],0),18)),INDEX(PIs[[Column1]:[SS]],MATCH(Checklist48[[#This Row],[SGUID]],PIs[SGUID],0),14))</f>
        <v>FV-Smart 30.05.03</v>
      </c>
      <c r="K205" s="60"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behandeld rioolwater vormt geen risico voor de voedselveiligheid.</v>
      </c>
      <c r="L205" s="67" t="str">
        <f>IF(Checklist48[[#This Row],[SGUID]]="",IF(Checklist48[[#This Row],[SSGUID]]="",INDEX(PIs[[Column1]:[SS]],MATCH(Checklist48[[#This Row],[PIGUID]],PIs[GUID],0),6),""),"")</f>
        <v>Behandeld rioolwater mag uitsluitend worden gebruikt wanneer de risico’s zijn geïdentificeerd en effectief zijn tegengegaan. Het type gewas, het groei-aspect en contact met eetbare delen van het gewas moeten in aanmerking worden genomen. Analyse van water moet in geschikte intervallen plaatsvinden om te verifiëren of de behandeling aanhoudend effectief is.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Richtlijnen voor minimale verificatie en monitoring van de microbiële prestatiedoelen voor de behandeling van afvalwater zijn vermeld in tabel 4.5 (volume 2, 2006) en tabel 2.9 (volume 1, 2006) van de WHO “Richtlijnen voor het veilig gebruik van afvalwater, uitwerpselen en grijs water”. Waterkwaliteit moet worden beoordeeld door de hoeveelheid indicatororganismen te meten. *Escherichia coli (E. coli)* wordt voor dit doel aanbevolen, maar andere geldende regelgeving en industriestandaarden kunnen verwijzen naar totale fecale colibacteriën. Indien meer beperkte geldende regelgeving niet bestaat, moet het verificatieniveau van de WHO van ≤ 1000 *E. coli* per 100 ml behandeld afvalwater worden aangenomen ten behoeve van de monitoring. Veel geldende regelgeving vereist dat recreationeel, herwonnen en irrigatiewater aan een strengere kwaliteitseis voldoet; dit betekent dat de beoogde waterkwaliteitsdrempels in aanmerking moeten worden genomen in risicobeoordelingen en ondersteunende documentatie.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
“N.v.t.” als behandeld rioolwater niet wordt gebruikt.</v>
      </c>
      <c r="M205" s="60" t="str">
        <f>IF(Checklist48[[#This Row],[SSGUID]]="",IF(Checklist48[[#This Row],[PIGUID]]="","",INDEX(PIs[[Column1]:[SS]],MATCH(Checklist48[[#This Row],[PIGUID]],PIs[GUID],0),8)),"")</f>
        <v>Major Must</v>
      </c>
      <c r="N205" s="68"/>
      <c r="O205" s="68"/>
      <c r="P205" s="60" t="str">
        <f>IF(Checklist48[[#This Row],[ifna]]="NA","",IF(Checklist48[[#This Row],[RelatedPQ]]=0,"",IF(Checklist48[[#This Row],[RelatedPQ]]="","",IF((INDEX(S2PQ_relational[],MATCH(Checklist48[[#This Row],[PIGUID&amp;NO]],S2PQ_relational[PIGUID &amp; "NO"],0),1))=Checklist48[[#This Row],[PIGUID]],"niet van toepassing",""))))</f>
        <v/>
      </c>
      <c r="Q205" s="60" t="str">
        <f>IF(Checklist48[[#This Row],[N.v.t.]]="niet van toepassing",INDEX(S2PQ[[Stap 2 vragen]:[Justification]],MATCH(Checklist48[[#This Row],[RelatedPQ]],S2PQ[S2PQGUID],0),3),"")</f>
        <v/>
      </c>
      <c r="R205" s="70"/>
    </row>
    <row r="206" spans="2:18" ht="101.25" x14ac:dyDescent="0.25">
      <c r="B206" s="58"/>
      <c r="C206" s="58"/>
      <c r="D206" s="73">
        <f>IF(Checklist48[[#This Row],[SGUID]]="",IF(Checklist48[[#This Row],[SSGUID]]="",0,1),1)</f>
        <v>0</v>
      </c>
      <c r="E206" s="58" t="s">
        <v>1358</v>
      </c>
      <c r="F206" s="59" t="str">
        <f>_xlfn.IFNA(Checklist48[[#This Row],[RelatedPQ]],"NA")</f>
        <v>NA</v>
      </c>
      <c r="G206" s="60" t="e">
        <f>IF(Checklist48[[#This Row],[PIGUID]]="","",INDEX(S2PQ_relational[],MATCH(Checklist48[[#This Row],[PIGUID&amp;NO]],S2PQ_relational[PIGUID &amp; "NO"],0),2))</f>
        <v>#N/A</v>
      </c>
      <c r="H206" s="59" t="str">
        <f>Checklist48[[#This Row],[PIGUID]]&amp;"NO"</f>
        <v>pWdwGloUfLIR1hDp5g6PYNO</v>
      </c>
      <c r="I206" s="59" t="b">
        <f>IF(Checklist48[[#This Row],[PIGUID]]="","",INDEX(PIs[NA Exempt],MATCH(Checklist48[[#This Row],[PIGUID]],PIs[GUID],0),1))</f>
        <v>0</v>
      </c>
      <c r="J206" s="61" t="str">
        <f>IF(Checklist48[[#This Row],[SGUID]]="",IF(Checklist48[[#This Row],[SSGUID]]="",IF(Checklist48[[#This Row],[PIGUID]]="","",INDEX(PIs[[Column1]:[SS]],MATCH(Checklist48[[#This Row],[PIGUID]],PIs[GUID],0),2)),INDEX(PIs[[Column1]:[SS]],MATCH(Checklist48[[#This Row],[SSGUID]],PIs[SSGUID],0),18)),INDEX(PIs[[Column1]:[SS]],MATCH(Checklist48[[#This Row],[SGUID]],PIs[SGUID],0),14))</f>
        <v>FV-Smart 30.05.04</v>
      </c>
      <c r="K206" s="60" t="str">
        <f>IF(Checklist48[[#This Row],[SGUID]]="",IF(Checklist48[[#This Row],[SSGUID]]="",IF(Checklist48[[#This Row],[PIGUID]]="","",INDEX(PIs[[Column1]:[SS]],MATCH(Checklist48[[#This Row],[PIGUID]],PIs[GUID],0),4)),INDEX(PIs[[Column1]:[Ssbody]],MATCH(Checklist48[[#This Row],[SSGUID]],PIs[SSGUID],0),19)),INDEX(PIs[[Column1]:[SS]],MATCH(Checklist48[[#This Row],[SGUID]],PIs[SGUID],0),15))</f>
        <v>Water dat in contact komt met producten tijdens de oogst en naoogst voldoet aan de microbiële standaard voor drinkwater.</v>
      </c>
      <c r="L206" s="62" t="str">
        <f>IF(Checklist48[[#This Row],[SGUID]]="",IF(Checklist48[[#This Row],[SSGUID]]="",INDEX(PIs[[Column1]:[SS]],MATCH(Checklist48[[#This Row],[PIGUID]],PIs[GUID],0),6),""),"")</f>
        <v>Water (inclusief ijs) dat wordt gebruikt tijdens oogst- en naoogstactiviteiten (koeling, transport, wasproces, etc.) moet voldoen aan de microbiële standaarden voor drinkwater en moet zodanig worden verwerkt dat productverontreiniging wordt voorkomen.
De enige uitzondering hierop zijn cranberryvelden die tijdens de oogst met water worden overstroomd. Hierbij moet de analyse bevestigen dat het water geen bron is van microbiële verontreiniging van het product.</v>
      </c>
      <c r="M206" s="60" t="str">
        <f>IF(Checklist48[[#This Row],[SSGUID]]="",IF(Checklist48[[#This Row],[PIGUID]]="","",INDEX(PIs[[Column1]:[SS]],MATCH(Checklist48[[#This Row],[PIGUID]],PIs[GUID],0),8)),"")</f>
        <v>Major Must</v>
      </c>
      <c r="N206" s="68"/>
      <c r="O206" s="68"/>
      <c r="P206" s="60" t="str">
        <f>IF(Checklist48[[#This Row],[ifna]]="NA","",IF(Checklist48[[#This Row],[RelatedPQ]]=0,"",IF(Checklist48[[#This Row],[RelatedPQ]]="","",IF((INDEX(S2PQ_relational[],MATCH(Checklist48[[#This Row],[PIGUID&amp;NO]],S2PQ_relational[PIGUID &amp; "NO"],0),1))=Checklist48[[#This Row],[PIGUID]],"niet van toepassing",""))))</f>
        <v/>
      </c>
      <c r="Q206" s="60" t="str">
        <f>IF(Checklist48[[#This Row],[N.v.t.]]="niet van toepassing",INDEX(S2PQ[[Stap 2 vragen]:[Justification]],MATCH(Checklist48[[#This Row],[RelatedPQ]],S2PQ[S2PQGUID],0),3),"")</f>
        <v/>
      </c>
      <c r="R206" s="70"/>
    </row>
    <row r="207" spans="2:18" ht="101.25" x14ac:dyDescent="0.25">
      <c r="B207" s="58"/>
      <c r="C207" s="58"/>
      <c r="D207" s="73">
        <f>IF(Checklist48[[#This Row],[SGUID]]="",IF(Checklist48[[#This Row],[SSGUID]]="",0,1),1)</f>
        <v>0</v>
      </c>
      <c r="E207" s="58" t="s">
        <v>1362</v>
      </c>
      <c r="F207" s="59" t="str">
        <f>_xlfn.IFNA(Checklist48[[#This Row],[RelatedPQ]],"NA")</f>
        <v>NA</v>
      </c>
      <c r="G207" s="60" t="e">
        <f>IF(Checklist48[[#This Row],[PIGUID]]="","",INDEX(S2PQ_relational[],MATCH(Checklist48[[#This Row],[PIGUID&amp;NO]],S2PQ_relational[PIGUID &amp; "NO"],0),2))</f>
        <v>#N/A</v>
      </c>
      <c r="H207" s="59" t="str">
        <f>Checklist48[[#This Row],[PIGUID]]&amp;"NO"</f>
        <v>16Av8HVNPoCgoz7JtjH8SxNO</v>
      </c>
      <c r="I207" s="59" t="b">
        <f>IF(Checklist48[[#This Row],[PIGUID]]="","",INDEX(PIs[NA Exempt],MATCH(Checklist48[[#This Row],[PIGUID]],PIs[GUID],0),1))</f>
        <v>0</v>
      </c>
      <c r="J207" s="61" t="str">
        <f>IF(Checklist48[[#This Row],[SGUID]]="",IF(Checklist48[[#This Row],[SSGUID]]="",IF(Checklist48[[#This Row],[PIGUID]]="","",INDEX(PIs[[Column1]:[SS]],MATCH(Checklist48[[#This Row],[PIGUID]],PIs[GUID],0),2)),INDEX(PIs[[Column1]:[SS]],MATCH(Checklist48[[#This Row],[SSGUID]],PIs[SSGUID],0),18)),INDEX(PIs[[Column1]:[SS]],MATCH(Checklist48[[#This Row],[SGUID]],PIs[SGUID],0),14))</f>
        <v>FV-Smart 30.05.05</v>
      </c>
      <c r="K207" s="60" t="str">
        <f>IF(Checklist48[[#This Row],[SGUID]]="",IF(Checklist48[[#This Row],[SSGUID]]="",IF(Checklist48[[#This Row],[PIGUID]]="","",INDEX(PIs[[Column1]:[SS]],MATCH(Checklist48[[#This Row],[PIGUID]],PIs[GUID],0),4)),INDEX(PIs[[Column1]:[Ssbody]],MATCH(Checklist48[[#This Row],[SSGUID]],PIs[SSGUID],0),19)),INDEX(PIs[[Column1]:[SS]],MATCH(Checklist48[[#This Row],[SGUID]],PIs[SGUID],0),15))</f>
        <v>Gerecirculeerd water dat wordt gebruikt tijdens productie, oogst en naoogst wordt met een adequate frequentie vervangen of aangevuld.</v>
      </c>
      <c r="L207" s="62" t="str">
        <f>IF(Checklist48[[#This Row],[SGUID]]="",IF(Checklist48[[#This Row],[SSGUID]]="",INDEX(PIs[[Column1]:[SS]],MATCH(Checklist48[[#This Row],[PIGUID]],PIs[GUID],0),6),""),"")</f>
        <v>Als water dat wordt gebruikt tijdens productie-, oogst- en naoogstactiviteiten wordt gerecirculeerd, moet een adequate frequentie worden bepaald voor het vervangen van het water op basis van toepasselijke parameters (pH, doeltreffendheid van antimicrobiële watertoevoegingen, troebelheid, visuele evaluatie, etc.).
“N.v.t.” als er geen gerecirculeerd water wordt gebruikt.</v>
      </c>
      <c r="M207" s="60" t="str">
        <f>IF(Checklist48[[#This Row],[SSGUID]]="",IF(Checklist48[[#This Row],[PIGUID]]="","",INDEX(PIs[[Column1]:[SS]],MATCH(Checklist48[[#This Row],[PIGUID]],PIs[GUID],0),8)),"")</f>
        <v>Major Must</v>
      </c>
      <c r="N207" s="68"/>
      <c r="O207" s="68"/>
      <c r="P207" s="60" t="str">
        <f>IF(Checklist48[[#This Row],[ifna]]="NA","",IF(Checklist48[[#This Row],[RelatedPQ]]=0,"",IF(Checklist48[[#This Row],[RelatedPQ]]="","",IF((INDEX(S2PQ_relational[],MATCH(Checklist48[[#This Row],[PIGUID&amp;NO]],S2PQ_relational[PIGUID &amp; "NO"],0),1))=Checklist48[[#This Row],[PIGUID]],"niet van toepassing",""))))</f>
        <v/>
      </c>
      <c r="Q207" s="60" t="str">
        <f>IF(Checklist48[[#This Row],[N.v.t.]]="niet van toepassing",INDEX(S2PQ[[Stap 2 vragen]:[Justification]],MATCH(Checklist48[[#This Row],[RelatedPQ]],S2PQ[S2PQGUID],0),3),"")</f>
        <v/>
      </c>
      <c r="R207" s="70"/>
    </row>
    <row r="208" spans="2:18" ht="146.25" x14ac:dyDescent="0.25">
      <c r="B208" s="58"/>
      <c r="C208" s="58"/>
      <c r="D208" s="73">
        <f>IF(Checklist48[[#This Row],[SGUID]]="",IF(Checklist48[[#This Row],[SSGUID]]="",0,1),1)</f>
        <v>0</v>
      </c>
      <c r="E208" s="58" t="s">
        <v>1356</v>
      </c>
      <c r="F208" s="59" t="str">
        <f>_xlfn.IFNA(Checklist48[[#This Row],[RelatedPQ]],"NA")</f>
        <v>NA</v>
      </c>
      <c r="G208" s="60" t="e">
        <f>IF(Checklist48[[#This Row],[PIGUID]]="","",INDEX(S2PQ_relational[],MATCH(Checklist48[[#This Row],[PIGUID&amp;NO]],S2PQ_relational[PIGUID &amp; "NO"],0),2))</f>
        <v>#N/A</v>
      </c>
      <c r="H208" s="59" t="str">
        <f>Checklist48[[#This Row],[PIGUID]]&amp;"NO"</f>
        <v>1JC40FtNqVbp8WoxTFygdeNO</v>
      </c>
      <c r="I208" s="59" t="b">
        <f>IF(Checklist48[[#This Row],[PIGUID]]="","",INDEX(PIs[NA Exempt],MATCH(Checklist48[[#This Row],[PIGUID]],PIs[GUID],0),1))</f>
        <v>0</v>
      </c>
      <c r="J208" s="61" t="str">
        <f>IF(Checklist48[[#This Row],[SGUID]]="",IF(Checklist48[[#This Row],[SSGUID]]="",IF(Checklist48[[#This Row],[PIGUID]]="","",INDEX(PIs[[Column1]:[SS]],MATCH(Checklist48[[#This Row],[PIGUID]],PIs[GUID],0),2)),INDEX(PIs[[Column1]:[SS]],MATCH(Checklist48[[#This Row],[SSGUID]],PIs[SSGUID],0),18)),INDEX(PIs[[Column1]:[SS]],MATCH(Checklist48[[#This Row],[SGUID]],PIs[SGUID],0),14))</f>
        <v>FV-Smart 30.05.06</v>
      </c>
      <c r="K208" s="60" t="str">
        <f>IF(Checklist48[[#This Row],[SGUID]]="",IF(Checklist48[[#This Row],[SSGUID]]="",IF(Checklist48[[#This Row],[PIGUID]]="","",INDEX(PIs[[Column1]:[SS]],MATCH(Checklist48[[#This Row],[PIGUID]],PIs[GUID],0),4)),INDEX(PIs[[Column1]:[Ssbody]],MATCH(Checklist48[[#This Row],[SSGUID]],PIs[SSGUID],0),19)),INDEX(PIs[[Column1]:[SS]],MATCH(Checklist48[[#This Row],[SGUID]],PIs[SGUID],0),15))</f>
        <v>Behandeld water dat wordt gebruikt tijdens de oogst of naoogst wordt passend gemonitord.</v>
      </c>
      <c r="L208" s="62" t="str">
        <f>IF(Checklist48[[#This Row],[SGUID]]="",IF(Checklist48[[#This Row],[SSGUID]]="",INDEX(PIs[[Column1]:[SS]],MATCH(Checklist48[[#This Row],[PIGUID]],PIs[GUID],0),6),""),"")</f>
        <v>Behandeld water (antimicrobiële watertoevoegingen, ozon, etc.) dat wordt gebruikt tijdens oogst- en naoogstactiviteiten (bijv. koeling) moet voldoen aan een gedocumenteerd monitoringsysteem voor het behandelproces en routinematige verificatie van aanvaardbare parameters. Monitoring moet worden uitgevoerd met een frequentie die overeenstemt met de risicobeoordeling. De waarden die tijdens de monitoring worden gemeten, moeten worden vergeleken met de vastgestelde toelaatbare parameters. Herstelmaatregelen moeten worden genomen voor analyseresultaten die buiten de toegestane drempelwaarden vallen.</v>
      </c>
      <c r="M208" s="60" t="str">
        <f>IF(Checklist48[[#This Row],[SSGUID]]="",IF(Checklist48[[#This Row],[PIGUID]]="","",INDEX(PIs[[Column1]:[SS]],MATCH(Checklist48[[#This Row],[PIGUID]],PIs[GUID],0),8)),"")</f>
        <v>Major Must</v>
      </c>
      <c r="N208" s="68"/>
      <c r="O208" s="68"/>
      <c r="P208" s="60" t="str">
        <f>IF(Checklist48[[#This Row],[ifna]]="NA","",IF(Checklist48[[#This Row],[RelatedPQ]]=0,"",IF(Checklist48[[#This Row],[RelatedPQ]]="","",IF((INDEX(S2PQ_relational[],MATCH(Checklist48[[#This Row],[PIGUID&amp;NO]],S2PQ_relational[PIGUID &amp; "NO"],0),1))=Checklist48[[#This Row],[PIGUID]],"niet van toepassing",""))))</f>
        <v/>
      </c>
      <c r="Q208" s="60" t="str">
        <f>IF(Checklist48[[#This Row],[N.v.t.]]="niet van toepassing",INDEX(S2PQ[[Stap 2 vragen]:[Justification]],MATCH(Checklist48[[#This Row],[RelatedPQ]],S2PQ[S2PQGUID],0),3),"")</f>
        <v/>
      </c>
      <c r="R208" s="70"/>
    </row>
    <row r="209" spans="2:18" ht="33.75" x14ac:dyDescent="0.25">
      <c r="B209" s="58"/>
      <c r="C209" s="58" t="s">
        <v>59</v>
      </c>
      <c r="D209" s="73">
        <f>IF(Checklist48[[#This Row],[SGUID]]="",IF(Checklist48[[#This Row],[SSGUID]]="",0,1),1)</f>
        <v>1</v>
      </c>
      <c r="E209" s="58"/>
      <c r="F209" s="59" t="str">
        <f>_xlfn.IFNA(Checklist48[[#This Row],[RelatedPQ]],"NA")</f>
        <v/>
      </c>
      <c r="G209" s="60" t="str">
        <f>IF(Checklist48[[#This Row],[PIGUID]]="","",INDEX(S2PQ_relational[],MATCH(Checklist48[[#This Row],[PIGUID&amp;NO]],S2PQ_relational[PIGUID &amp; "NO"],0),2))</f>
        <v/>
      </c>
      <c r="H209" s="59" t="str">
        <f>Checklist48[[#This Row],[PIGUID]]&amp;"NO"</f>
        <v>NO</v>
      </c>
      <c r="I209" s="59" t="str">
        <f>IF(Checklist48[[#This Row],[PIGUID]]="","",INDEX(PIs[NA Exempt],MATCH(Checklist48[[#This Row],[PIGUID]],PIs[GUID],0),1))</f>
        <v/>
      </c>
      <c r="J209" s="61" t="str">
        <f>IF(Checklist48[[#This Row],[SGUID]]="",IF(Checklist48[[#This Row],[SSGUID]]="",IF(Checklist48[[#This Row],[PIGUID]]="","",INDEX(PIs[[Column1]:[SS]],MATCH(Checklist48[[#This Row],[PIGUID]],PIs[GUID],0),2)),INDEX(PIs[[Column1]:[SS]],MATCH(Checklist48[[#This Row],[SSGUID]],PIs[SSGUID],0),18)),INDEX(PIs[[Column1]:[SS]],MATCH(Checklist48[[#This Row],[SGUID]],PIs[SGUID],0),14))</f>
        <v>FV 30.06 Irrigatieprognoses en registratie</v>
      </c>
      <c r="K20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09" s="62" t="str">
        <f>IF(Checklist48[[#This Row],[SGUID]]="",IF(Checklist48[[#This Row],[SSGUID]]="",INDEX(PIs[[Column1]:[SS]],MATCH(Checklist48[[#This Row],[PIGUID]],PIs[GUID],0),6),""),"")</f>
        <v/>
      </c>
      <c r="M209" s="60" t="str">
        <f>IF(Checklist48[[#This Row],[SSGUID]]="",IF(Checklist48[[#This Row],[PIGUID]]="","",INDEX(PIs[[Column1]:[SS]],MATCH(Checklist48[[#This Row],[PIGUID]],PIs[GUID],0),8)),"")</f>
        <v/>
      </c>
      <c r="N209" s="68"/>
      <c r="O209" s="68"/>
      <c r="P209" s="60" t="str">
        <f>IF(Checklist48[[#This Row],[ifna]]="NA","",IF(Checklist48[[#This Row],[RelatedPQ]]=0,"",IF(Checklist48[[#This Row],[RelatedPQ]]="","",IF((INDEX(S2PQ_relational[],MATCH(Checklist48[[#This Row],[PIGUID&amp;NO]],S2PQ_relational[PIGUID &amp; "NO"],0),1))=Checklist48[[#This Row],[PIGUID]],"niet van toepassing",""))))</f>
        <v/>
      </c>
      <c r="Q209" s="60" t="str">
        <f>IF(Checklist48[[#This Row],[N.v.t.]]="niet van toepassing",INDEX(S2PQ[[Stap 2 vragen]:[Justification]],MATCH(Checklist48[[#This Row],[RelatedPQ]],S2PQ[S2PQGUID],0),3),"")</f>
        <v/>
      </c>
      <c r="R209" s="70"/>
    </row>
    <row r="210" spans="2:18" ht="157.5" x14ac:dyDescent="0.25">
      <c r="B210" s="58"/>
      <c r="C210" s="58"/>
      <c r="D210" s="73">
        <f>IF(Checklist48[[#This Row],[SGUID]]="",IF(Checklist48[[#This Row],[SSGUID]]="",0,1),1)</f>
        <v>0</v>
      </c>
      <c r="E210" s="58" t="s">
        <v>51</v>
      </c>
      <c r="F210" s="59" t="str">
        <f>_xlfn.IFNA(Checklist48[[#This Row],[RelatedPQ]],"NA")</f>
        <v>NA</v>
      </c>
      <c r="G210" s="60" t="e">
        <f>IF(Checklist48[[#This Row],[PIGUID]]="","",INDEX(S2PQ_relational[],MATCH(Checklist48[[#This Row],[PIGUID&amp;NO]],S2PQ_relational[PIGUID &amp; "NO"],0),2))</f>
        <v>#N/A</v>
      </c>
      <c r="H210" s="59" t="str">
        <f>Checklist48[[#This Row],[PIGUID]]&amp;"NO"</f>
        <v>Vz1ajAacaQYHIbtnQMtd1NO</v>
      </c>
      <c r="I210" s="59" t="b">
        <f>IF(Checklist48[[#This Row],[PIGUID]]="","",INDEX(PIs[NA Exempt],MATCH(Checklist48[[#This Row],[PIGUID]],PIs[GUID],0),1))</f>
        <v>0</v>
      </c>
      <c r="J210" s="61" t="str">
        <f>IF(Checklist48[[#This Row],[SGUID]]="",IF(Checklist48[[#This Row],[SSGUID]]="",IF(Checklist48[[#This Row],[PIGUID]]="","",INDEX(PIs[[Column1]:[SS]],MATCH(Checklist48[[#This Row],[PIGUID]],PIs[GUID],0),2)),INDEX(PIs[[Column1]:[SS]],MATCH(Checklist48[[#This Row],[SSGUID]],PIs[SSGUID],0),18)),INDEX(PIs[[Column1]:[SS]],MATCH(Checklist48[[#This Row],[SGUID]],PIs[SGUID],0),14))</f>
        <v>FV-Smart 30.06.01</v>
      </c>
      <c r="K21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routinematig hulpmiddelen gebruikt om de irrigatie van het gewas te berekenen en te optimaliseren.</v>
      </c>
      <c r="L210" s="62" t="str">
        <f>IF(Checklist48[[#This Row],[SGUID]]="",IF(Checklist48[[#This Row],[SSGUID]]="",INDEX(PIs[[Column1]:[SS]],MATCH(Checklist48[[#This Row],[PIGUID]],PIs[GUID],0),6),""),"")</f>
        <v>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v>
      </c>
      <c r="M210" s="60" t="str">
        <f>IF(Checklist48[[#This Row],[SSGUID]]="",IF(Checklist48[[#This Row],[PIGUID]]="","",INDEX(PIs[[Column1]:[SS]],MATCH(Checklist48[[#This Row],[PIGUID]],PIs[GUID],0),8)),"")</f>
        <v>Minor Must</v>
      </c>
      <c r="N210" s="68"/>
      <c r="O210" s="68"/>
      <c r="P210" s="60" t="str">
        <f>IF(Checklist48[[#This Row],[ifna]]="NA","",IF(Checklist48[[#This Row],[RelatedPQ]]=0,"",IF(Checklist48[[#This Row],[RelatedPQ]]="","",IF((INDEX(S2PQ_relational[],MATCH(Checklist48[[#This Row],[PIGUID&amp;NO]],S2PQ_relational[PIGUID &amp; "NO"],0),1))=Checklist48[[#This Row],[PIGUID]],"niet van toepassing",""))))</f>
        <v/>
      </c>
      <c r="Q210" s="60" t="str">
        <f>IF(Checklist48[[#This Row],[N.v.t.]]="niet van toepassing",INDEX(S2PQ[[Stap 2 vragen]:[Justification]],MATCH(Checklist48[[#This Row],[RelatedPQ]],S2PQ[S2PQGUID],0),3),"")</f>
        <v/>
      </c>
      <c r="R210" s="70"/>
    </row>
    <row r="211" spans="2:18" ht="112.5" x14ac:dyDescent="0.25">
      <c r="B211" s="58"/>
      <c r="C211" s="58"/>
      <c r="D211" s="73">
        <f>IF(Checklist48[[#This Row],[SGUID]]="",IF(Checklist48[[#This Row],[SSGUID]]="",0,1),1)</f>
        <v>0</v>
      </c>
      <c r="E211" s="58" t="s">
        <v>67</v>
      </c>
      <c r="F211" s="59" t="str">
        <f>_xlfn.IFNA(Checklist48[[#This Row],[RelatedPQ]],"NA")</f>
        <v>NA</v>
      </c>
      <c r="G211" s="60" t="e">
        <f>IF(Checklist48[[#This Row],[PIGUID]]="","",INDEX(S2PQ_relational[],MATCH(Checklist48[[#This Row],[PIGUID&amp;NO]],S2PQ_relational[PIGUID &amp; "NO"],0),2))</f>
        <v>#N/A</v>
      </c>
      <c r="H211" s="59" t="str">
        <f>Checklist48[[#This Row],[PIGUID]]&amp;"NO"</f>
        <v>2RYvdWN3inmvhM1mv6cHgvNO</v>
      </c>
      <c r="I211" s="59" t="b">
        <f>IF(Checklist48[[#This Row],[PIGUID]]="","",INDEX(PIs[NA Exempt],MATCH(Checklist48[[#This Row],[PIGUID]],PIs[GUID],0),1))</f>
        <v>0</v>
      </c>
      <c r="J211" s="61" t="str">
        <f>IF(Checklist48[[#This Row],[SGUID]]="",IF(Checklist48[[#This Row],[SSGUID]]="",IF(Checklist48[[#This Row],[PIGUID]]="","",INDEX(PIs[[Column1]:[SS]],MATCH(Checklist48[[#This Row],[PIGUID]],PIs[GUID],0),2)),INDEX(PIs[[Column1]:[SS]],MATCH(Checklist48[[#This Row],[SSGUID]],PIs[SSGUID],0),18)),INDEX(PIs[[Column1]:[SS]],MATCH(Checklist48[[#This Row],[SGUID]],PIs[SGUID],0),14))</f>
        <v>FV-Smart 30.06.02</v>
      </c>
      <c r="K211"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maatregelen genomen om inzicht te krijgen in de hoeveelheid water die wordt gebruikt en in de geïdentificeerde maatregelen voor het verhogen van de efficiëntie van het watergebruik.</v>
      </c>
      <c r="L211" s="62" t="str">
        <f>IF(Checklist48[[#This Row],[SGUID]]="",IF(Checklist48[[#This Row],[SSGUID]]="",INDEX(PIs[[Column1]:[SS]],MATCH(Checklist48[[#This Row],[PIGUID]],PIs[GUID],0),6),""),"")</f>
        <v>Registraties van het gebruik van gewasirrigatie/fertigatiewater moeten worden bewaard, zodat schattingen worden verkregen van de benodigde hoeveelheid water om de productie hiervan te ondersteunen. Waar mogelijk moeten manieren worden geïdentificeerd om de waterefficiëntie te vergroten.
Bij Optie 2 producentengroepen, is bewijs op kwaliteitsbeheersysteem (QMS)-niveau aanvaardbaar.</v>
      </c>
      <c r="M211" s="60" t="str">
        <f>IF(Checklist48[[#This Row],[SSGUID]]="",IF(Checklist48[[#This Row],[PIGUID]]="","",INDEX(PIs[[Column1]:[SS]],MATCH(Checklist48[[#This Row],[PIGUID]],PIs[GUID],0),8)),"")</f>
        <v>Major Must</v>
      </c>
      <c r="N211" s="68"/>
      <c r="O211" s="68"/>
      <c r="P211" s="60" t="str">
        <f>IF(Checklist48[[#This Row],[ifna]]="NA","",IF(Checklist48[[#This Row],[RelatedPQ]]=0,"",IF(Checklist48[[#This Row],[RelatedPQ]]="","",IF((INDEX(S2PQ_relational[],MATCH(Checklist48[[#This Row],[PIGUID&amp;NO]],S2PQ_relational[PIGUID &amp; "NO"],0),1))=Checklist48[[#This Row],[PIGUID]],"niet van toepassing",""))))</f>
        <v/>
      </c>
      <c r="Q211" s="60" t="str">
        <f>IF(Checklist48[[#This Row],[N.v.t.]]="niet van toepassing",INDEX(S2PQ[[Stap 2 vragen]:[Justification]],MATCH(Checklist48[[#This Row],[RelatedPQ]],S2PQ[S2PQGUID],0),3),"")</f>
        <v/>
      </c>
      <c r="R211" s="70"/>
    </row>
    <row r="212" spans="2:18" ht="247.5" x14ac:dyDescent="0.25">
      <c r="B212" s="58"/>
      <c r="C212" s="58"/>
      <c r="D212" s="73">
        <f>IF(Checklist48[[#This Row],[SGUID]]="",IF(Checklist48[[#This Row],[SSGUID]]="",0,1),1)</f>
        <v>0</v>
      </c>
      <c r="E212" s="58" t="s">
        <v>60</v>
      </c>
      <c r="F212" s="59" t="str">
        <f>_xlfn.IFNA(Checklist48[[#This Row],[RelatedPQ]],"NA")</f>
        <v>NA</v>
      </c>
      <c r="G212" s="60" t="e">
        <f>IF(Checklist48[[#This Row],[PIGUID]]="","",INDEX(S2PQ_relational[],MATCH(Checklist48[[#This Row],[PIGUID&amp;NO]],S2PQ_relational[PIGUID &amp; "NO"],0),2))</f>
        <v>#N/A</v>
      </c>
      <c r="H212" s="59" t="str">
        <f>Checklist48[[#This Row],[PIGUID]]&amp;"NO"</f>
        <v>1DPqtWcxyCUhCTPFlOWGyONO</v>
      </c>
      <c r="I212" s="59" t="b">
        <f>IF(Checklist48[[#This Row],[PIGUID]]="","",INDEX(PIs[NA Exempt],MATCH(Checklist48[[#This Row],[PIGUID]],PIs[GUID],0),1))</f>
        <v>0</v>
      </c>
      <c r="J212" s="61" t="str">
        <f>IF(Checklist48[[#This Row],[SGUID]]="",IF(Checklist48[[#This Row],[SSGUID]]="",IF(Checklist48[[#This Row],[PIGUID]]="","",INDEX(PIs[[Column1]:[SS]],MATCH(Checklist48[[#This Row],[PIGUID]],PIs[GUID],0),2)),INDEX(PIs[[Column1]:[SS]],MATCH(Checklist48[[#This Row],[SSGUID]],PIs[SSGUID],0),18)),INDEX(PIs[[Column1]:[SS]],MATCH(Checklist48[[#This Row],[SGUID]],PIs[SGUID],0),14))</f>
        <v>FV-Smart 30.06.03</v>
      </c>
      <c r="K212" s="60" t="str">
        <f>IF(Checklist48[[#This Row],[SGUID]]="",IF(Checklist48[[#This Row],[SSGUID]]="",IF(Checklist48[[#This Row],[PIGUID]]="","",INDEX(PIs[[Column1]:[SS]],MATCH(Checklist48[[#This Row],[PIGUID]],PIs[GUID],0),4)),INDEX(PIs[[Column1]:[Ssbody]],MATCH(Checklist48[[#This Row],[SSGUID]],PIs[SSGUID],0),19)),INDEX(PIs[[Column1]:[SS]],MATCH(Checklist48[[#This Row],[SGUID]],PIs[SGUID],0),15))</f>
        <v>Waterbeheer wordt ondersteund met metrische gegevens.</v>
      </c>
      <c r="L212" s="62" t="str">
        <f>IF(Checklist48[[#This Row],[SGUID]]="",IF(Checklist48[[#This Row],[SSGUID]]="",INDEX(PIs[[Column1]:[SS]],MATCH(Checklist48[[#This Row],[PIGUID]],PIs[GUID],0),6),""),"")</f>
        <v>Met aanvaardbare metrische gegevens kan het volgende worden berekend:
minimaal de totale maandelijkse hoeveelheid water die wordt gebruikt op het bedrijf in agrarische productie (in m3/locatie/maand). De hoeveelheid water die wordt gewonnen uit specifieke bronnen behoort ook te worden vermeld.
Aanvullende metrische gegevens kunnen bijvoorbeeld zijn:
\- de maandelijkse hoeveelheid water gebruikt in irrigatie/ha.
Indicatoren behoren te verwijzen naar waterbronnen (exclusief regenwater), tijdeenheden (bijv. groeicyclus) en de hoeveelheden water die zijn gebruikt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v>
      </c>
      <c r="M212" s="60" t="str">
        <f>IF(Checklist48[[#This Row],[SSGUID]]="",IF(Checklist48[[#This Row],[PIGUID]]="","",INDEX(PIs[[Column1]:[SS]],MATCH(Checklist48[[#This Row],[PIGUID]],PIs[GUID],0),8)),"")</f>
        <v>Aanbeveling</v>
      </c>
      <c r="N212" s="68"/>
      <c r="O212" s="68"/>
      <c r="P212" s="60" t="str">
        <f>IF(Checklist48[[#This Row],[ifna]]="NA","",IF(Checklist48[[#This Row],[RelatedPQ]]=0,"",IF(Checklist48[[#This Row],[RelatedPQ]]="","",IF((INDEX(S2PQ_relational[],MATCH(Checklist48[[#This Row],[PIGUID&amp;NO]],S2PQ_relational[PIGUID &amp; "NO"],0),1))=Checklist48[[#This Row],[PIGUID]],"niet van toepassing",""))))</f>
        <v/>
      </c>
      <c r="Q212" s="60" t="str">
        <f>IF(Checklist48[[#This Row],[N.v.t.]]="niet van toepassing",INDEX(S2PQ[[Stap 2 vragen]:[Justification]],MATCH(Checklist48[[#This Row],[RelatedPQ]],S2PQ[S2PQGUID],0),3),"")</f>
        <v/>
      </c>
      <c r="R212" s="70"/>
    </row>
    <row r="213" spans="2:18" ht="33.75" x14ac:dyDescent="0.25">
      <c r="B213" s="58" t="s">
        <v>126</v>
      </c>
      <c r="C213" s="58"/>
      <c r="D213" s="73">
        <f>IF(Checklist48[[#This Row],[SGUID]]="",IF(Checklist48[[#This Row],[SSGUID]]="",0,1),1)</f>
        <v>1</v>
      </c>
      <c r="E213" s="58"/>
      <c r="F213" s="59" t="str">
        <f>_xlfn.IFNA(Checklist48[[#This Row],[RelatedPQ]],"NA")</f>
        <v/>
      </c>
      <c r="G213" s="60" t="str">
        <f>IF(Checklist48[[#This Row],[PIGUID]]="","",INDEX(S2PQ_relational[],MATCH(Checklist48[[#This Row],[PIGUID&amp;NO]],S2PQ_relational[PIGUID &amp; "NO"],0),2))</f>
        <v/>
      </c>
      <c r="H213" s="59" t="str">
        <f>Checklist48[[#This Row],[PIGUID]]&amp;"NO"</f>
        <v>NO</v>
      </c>
      <c r="I213" s="59" t="str">
        <f>IF(Checklist48[[#This Row],[PIGUID]]="","",INDEX(PIs[NA Exempt],MATCH(Checklist48[[#This Row],[PIGUID]],PIs[GUID],0),1))</f>
        <v/>
      </c>
      <c r="J213" s="61" t="str">
        <f>IF(Checklist48[[#This Row],[SGUID]]="",IF(Checklist48[[#This Row],[SSGUID]]="",IF(Checklist48[[#This Row],[PIGUID]]="","",INDEX(PIs[[Column1]:[SS]],MATCH(Checklist48[[#This Row],[PIGUID]],PIs[GUID],0),2)),INDEX(PIs[[Column1]:[SS]],MATCH(Checklist48[[#This Row],[SSGUID]],PIs[SSGUID],0),18)),INDEX(PIs[[Column1]:[SS]],MATCH(Checklist48[[#This Row],[SGUID]],PIs[SGUID],0),14))</f>
        <v>FV 31 GEÏNTEGREERDE BESTRIJDING</v>
      </c>
      <c r="K21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3" s="62" t="str">
        <f>IF(Checklist48[[#This Row],[SGUID]]="",IF(Checklist48[[#This Row],[SSGUID]]="",INDEX(PIs[[Column1]:[SS]],MATCH(Checklist48[[#This Row],[PIGUID]],PIs[GUID],0),6),""),"")</f>
        <v/>
      </c>
      <c r="M213" s="60" t="str">
        <f>IF(Checklist48[[#This Row],[SSGUID]]="",IF(Checklist48[[#This Row],[PIGUID]]="","",INDEX(PIs[[Column1]:[SS]],MATCH(Checklist48[[#This Row],[PIGUID]],PIs[GUID],0),8)),"")</f>
        <v/>
      </c>
      <c r="N213" s="68"/>
      <c r="O213" s="68"/>
      <c r="P213" s="60" t="str">
        <f>IF(Checklist48[[#This Row],[ifna]]="NA","",IF(Checklist48[[#This Row],[RelatedPQ]]=0,"",IF(Checklist48[[#This Row],[RelatedPQ]]="","",IF((INDEX(S2PQ_relational[],MATCH(Checklist48[[#This Row],[PIGUID&amp;NO]],S2PQ_relational[PIGUID &amp; "NO"],0),1))=Checklist48[[#This Row],[PIGUID]],"niet van toepassing",""))))</f>
        <v/>
      </c>
      <c r="Q213" s="60" t="str">
        <f>IF(Checklist48[[#This Row],[N.v.t.]]="niet van toepassing",INDEX(S2PQ[[Stap 2 vragen]:[Justification]],MATCH(Checklist48[[#This Row],[RelatedPQ]],S2PQ[S2PQGUID],0),3),"")</f>
        <v/>
      </c>
      <c r="R213" s="70"/>
    </row>
    <row r="214" spans="2:18" ht="33.75" hidden="1" x14ac:dyDescent="0.25">
      <c r="B214" s="58"/>
      <c r="C214" s="58" t="s">
        <v>119</v>
      </c>
      <c r="D214" s="73">
        <f>IF(Checklist48[[#This Row],[SGUID]]="",IF(Checklist48[[#This Row],[SSGUID]]="",0,1),1)</f>
        <v>1</v>
      </c>
      <c r="E214" s="58"/>
      <c r="F214" s="59" t="str">
        <f>_xlfn.IFNA(Checklist48[[#This Row],[RelatedPQ]],"NA")</f>
        <v/>
      </c>
      <c r="G214" s="60" t="str">
        <f>IF(Checklist48[[#This Row],[PIGUID]]="","",INDEX(S2PQ_relational[],MATCH(Checklist48[[#This Row],[PIGUID&amp;NO]],S2PQ_relational[PIGUID &amp; "NO"],0),2))</f>
        <v/>
      </c>
      <c r="H214" s="59" t="str">
        <f>Checklist48[[#This Row],[PIGUID]]&amp;"NO"</f>
        <v>NO</v>
      </c>
      <c r="I214" s="59" t="str">
        <f>IF(Checklist48[[#This Row],[PIGUID]]="","",INDEX(PIs[NA Exempt],MATCH(Checklist48[[#This Row],[PIGUID]],PIs[GUID],0),1))</f>
        <v/>
      </c>
      <c r="J214" s="61" t="str">
        <f>IF(Checklist48[[#This Row],[SGUID]]="",IF(Checklist48[[#This Row],[SSGUID]]="",IF(Checklist48[[#This Row],[PIGUID]]="","",INDEX(PIs[[Column1]:[SS]],MATCH(Checklist48[[#This Row],[PIGUID]],PIs[GUID],0),2)),INDEX(PIs[[Column1]:[SS]],MATCH(Checklist48[[#This Row],[SSGUID]],PIs[SSGUID],0),18)),INDEX(PIs[[Column1]:[SS]],MATCH(Checklist48[[#This Row],[SGUID]],PIs[SGUID],0),14))</f>
        <v>-</v>
      </c>
      <c r="K21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4" s="62" t="str">
        <f>IF(Checklist48[[#This Row],[SGUID]]="",IF(Checklist48[[#This Row],[SSGUID]]="",INDEX(PIs[[Column1]:[SS]],MATCH(Checklist48[[#This Row],[PIGUID]],PIs[GUID],0),6),""),"")</f>
        <v/>
      </c>
      <c r="M214" s="60" t="str">
        <f>IF(Checklist48[[#This Row],[SSGUID]]="",IF(Checklist48[[#This Row],[PIGUID]]="","",INDEX(PIs[[Column1]:[SS]],MATCH(Checklist48[[#This Row],[PIGUID]],PIs[GUID],0),8)),"")</f>
        <v/>
      </c>
      <c r="N214" s="68"/>
      <c r="O214" s="68"/>
      <c r="P214" s="60" t="str">
        <f>IF(Checklist48[[#This Row],[ifna]]="NA","",IF(Checklist48[[#This Row],[RelatedPQ]]=0,"",IF(Checklist48[[#This Row],[RelatedPQ]]="","",IF((INDEX(S2PQ_relational[],MATCH(Checklist48[[#This Row],[PIGUID&amp;NO]],S2PQ_relational[PIGUID &amp; "NO"],0),1))=Checklist48[[#This Row],[PIGUID]],"niet van toepassing",""))))</f>
        <v/>
      </c>
      <c r="Q214" s="60" t="str">
        <f>IF(Checklist48[[#This Row],[N.v.t.]]="niet van toepassing",INDEX(S2PQ[[Stap 2 vragen]:[Justification]],MATCH(Checklist48[[#This Row],[RelatedPQ]],S2PQ[S2PQGUID],0),3),"")</f>
        <v/>
      </c>
      <c r="R214" s="70"/>
    </row>
    <row r="215" spans="2:18" ht="157.5" x14ac:dyDescent="0.25">
      <c r="B215" s="58"/>
      <c r="C215" s="58"/>
      <c r="D215" s="73">
        <f>IF(Checklist48[[#This Row],[SGUID]]="",IF(Checklist48[[#This Row],[SSGUID]]="",0,1),1)</f>
        <v>0</v>
      </c>
      <c r="E215" s="58" t="s">
        <v>120</v>
      </c>
      <c r="F215" s="59" t="str">
        <f>_xlfn.IFNA(Checklist48[[#This Row],[RelatedPQ]],"NA")</f>
        <v>NA</v>
      </c>
      <c r="G215" s="60" t="e">
        <f>IF(Checklist48[[#This Row],[PIGUID]]="","",INDEX(S2PQ_relational[],MATCH(Checklist48[[#This Row],[PIGUID&amp;NO]],S2PQ_relational[PIGUID &amp; "NO"],0),2))</f>
        <v>#N/A</v>
      </c>
      <c r="H215" s="59" t="str">
        <f>Checklist48[[#This Row],[PIGUID]]&amp;"NO"</f>
        <v>KZxCByTq1x2JarNkeutjiNO</v>
      </c>
      <c r="I215" s="59" t="b">
        <f>IF(Checklist48[[#This Row],[PIGUID]]="","",INDEX(PIs[NA Exempt],MATCH(Checklist48[[#This Row],[PIGUID]],PIs[GUID],0),1))</f>
        <v>0</v>
      </c>
      <c r="J215" s="61" t="str">
        <f>IF(Checklist48[[#This Row],[SGUID]]="",IF(Checklist48[[#This Row],[SSGUID]]="",IF(Checklist48[[#This Row],[PIGUID]]="","",INDEX(PIs[[Column1]:[SS]],MATCH(Checklist48[[#This Row],[PIGUID]],PIs[GUID],0),2)),INDEX(PIs[[Column1]:[SS]],MATCH(Checklist48[[#This Row],[SSGUID]],PIs[SSGUID],0),18)),INDEX(PIs[[Column1]:[SS]],MATCH(Checklist48[[#This Row],[SGUID]],PIs[SGUID],0),14))</f>
        <v>FV-Smart 31.01</v>
      </c>
      <c r="K215" s="60" t="str">
        <f>IF(Checklist48[[#This Row],[SGUID]]="",IF(Checklist48[[#This Row],[SSGUID]]="",IF(Checklist48[[#This Row],[PIGUID]]="","",INDEX(PIs[[Column1]:[SS]],MATCH(Checklist48[[#This Row],[PIGUID]],PIs[GUID],0),4)),INDEX(PIs[[Column1]:[Ssbody]],MATCH(Checklist48[[#This Row],[SSGUID]],PIs[SSGUID],0),19)),INDEX(PIs[[Column1]:[SS]],MATCH(Checklist48[[#This Row],[SGUID]],PIs[SGUID],0),15))</f>
        <v>Implementatie van geïntegreerde bestrijding (IPM) wordt ondersteund door training of advies.</v>
      </c>
      <c r="L215" s="62" t="str">
        <f>IF(Checklist48[[#This Row],[SGUID]]="",IF(Checklist48[[#This Row],[SSGUID]]="",INDEX(PIs[[Column1]:[SS]],MATCH(Checklist48[[#This Row],[PIGUID]],PIs[GUID],0),6),""),"")</f>
        <v>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v>
      </c>
      <c r="M215" s="60" t="str">
        <f>IF(Checklist48[[#This Row],[SSGUID]]="",IF(Checklist48[[#This Row],[PIGUID]]="","",INDEX(PIs[[Column1]:[SS]],MATCH(Checklist48[[#This Row],[PIGUID]],PIs[GUID],0),8)),"")</f>
        <v>Minor Must</v>
      </c>
      <c r="N215" s="68"/>
      <c r="O215" s="68"/>
      <c r="P215" s="60" t="str">
        <f>IF(Checklist48[[#This Row],[ifna]]="NA","",IF(Checklist48[[#This Row],[RelatedPQ]]=0,"",IF(Checklist48[[#This Row],[RelatedPQ]]="","",IF((INDEX(S2PQ_relational[],MATCH(Checklist48[[#This Row],[PIGUID&amp;NO]],S2PQ_relational[PIGUID &amp; "NO"],0),1))=Checklist48[[#This Row],[PIGUID]],"niet van toepassing",""))))</f>
        <v/>
      </c>
      <c r="Q215" s="60" t="str">
        <f>IF(Checklist48[[#This Row],[N.v.t.]]="niet van toepassing",INDEX(S2PQ[[Stap 2 vragen]:[Justification]],MATCH(Checklist48[[#This Row],[RelatedPQ]],S2PQ[S2PQGUID],0),3),"")</f>
        <v/>
      </c>
      <c r="R215" s="70"/>
    </row>
    <row r="216" spans="2:18" ht="146.25" x14ac:dyDescent="0.25">
      <c r="B216" s="58"/>
      <c r="C216" s="58"/>
      <c r="D216" s="73">
        <f>IF(Checklist48[[#This Row],[SGUID]]="",IF(Checklist48[[#This Row],[SSGUID]]="",0,1),1)</f>
        <v>0</v>
      </c>
      <c r="E216" s="58" t="s">
        <v>236</v>
      </c>
      <c r="F216" s="59" t="str">
        <f>_xlfn.IFNA(Checklist48[[#This Row],[RelatedPQ]],"NA")</f>
        <v>NA</v>
      </c>
      <c r="G216" s="60" t="e">
        <f>IF(Checklist48[[#This Row],[PIGUID]]="","",INDEX(S2PQ_relational[],MATCH(Checklist48[[#This Row],[PIGUID&amp;NO]],S2PQ_relational[PIGUID &amp; "NO"],0),2))</f>
        <v>#N/A</v>
      </c>
      <c r="H216" s="59" t="str">
        <f>Checklist48[[#This Row],[PIGUID]]&amp;"NO"</f>
        <v>38kaR4Gn8XD85HygccbhjzNO</v>
      </c>
      <c r="I216" s="59" t="b">
        <f>IF(Checklist48[[#This Row],[PIGUID]]="","",INDEX(PIs[NA Exempt],MATCH(Checklist48[[#This Row],[PIGUID]],PIs[GUID],0),1))</f>
        <v>0</v>
      </c>
      <c r="J216" s="61" t="str">
        <f>IF(Checklist48[[#This Row],[SGUID]]="",IF(Checklist48[[#This Row],[SSGUID]]="",IF(Checklist48[[#This Row],[PIGUID]]="","",INDEX(PIs[[Column1]:[SS]],MATCH(Checklist48[[#This Row],[PIGUID]],PIs[GUID],0),2)),INDEX(PIs[[Column1]:[SS]],MATCH(Checklist48[[#This Row],[SSGUID]],PIs[SSGUID],0),18)),INDEX(PIs[[Column1]:[SS]],MATCH(Checklist48[[#This Row],[SGUID]],PIs[SGUID],0),14))</f>
        <v>FV-Smart 31.02</v>
      </c>
      <c r="K21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wordt geïnformeerd over de relevante plagen, ziekten en onkruid waardoor zijn/haar geregistreerde gewassen worden aangetast.</v>
      </c>
      <c r="L216" s="62" t="str">
        <f>IF(Checklist48[[#This Row],[SGUID]]="",IF(Checklist48[[#This Row],[SSGUID]]="",INDEX(PIs[[Column1]:[SS]],MATCH(Checklist48[[#This Row],[PIGUID]],PIs[GUID],0),6),""),"")</f>
        <v>De producent moet mondeling demonstreren dat hij/zij kennis heeft van het identificeren van de aanwezigheid en het potentiële gevaar van relevante plagen, ziekten en onkruiden die de geregistreerde gewassen kunnen aantasten. Deze demonstratie kan plaatsvinden in het veld, of de producent kan uitleggen hoe hij/zij de betreffende medewerkers traint over de relevante plagen, ziektes en onkruiden die het/de belangrijkste geregistreerde gewas(sen) kunnen aantasten.
Bij Optie 2 producentengroepen, is bewijs op kwaliteitsbeheersysteem (QMS)-niveau aanvaardbaar.</v>
      </c>
      <c r="M216" s="60" t="str">
        <f>IF(Checklist48[[#This Row],[SSGUID]]="",IF(Checklist48[[#This Row],[PIGUID]]="","",INDEX(PIs[[Column1]:[SS]],MATCH(Checklist48[[#This Row],[PIGUID]],PIs[GUID],0),8)),"")</f>
        <v>Major Must</v>
      </c>
      <c r="N216" s="68"/>
      <c r="O216" s="68"/>
      <c r="P216" s="60" t="str">
        <f>IF(Checklist48[[#This Row],[ifna]]="NA","",IF(Checklist48[[#This Row],[RelatedPQ]]=0,"",IF(Checklist48[[#This Row],[RelatedPQ]]="","",IF((INDEX(S2PQ_relational[],MATCH(Checklist48[[#This Row],[PIGUID&amp;NO]],S2PQ_relational[PIGUID &amp; "NO"],0),1))=Checklist48[[#This Row],[PIGUID]],"niet van toepassing",""))))</f>
        <v/>
      </c>
      <c r="Q216" s="60" t="str">
        <f>IF(Checklist48[[#This Row],[N.v.t.]]="niet van toepassing",INDEX(S2PQ[[Stap 2 vragen]:[Justification]],MATCH(Checklist48[[#This Row],[RelatedPQ]],S2PQ[S2PQGUID],0),3),"")</f>
        <v/>
      </c>
      <c r="R216" s="70"/>
    </row>
    <row r="217" spans="2:18" ht="191.25" x14ac:dyDescent="0.25">
      <c r="B217" s="58"/>
      <c r="C217" s="58"/>
      <c r="D217" s="73">
        <f>IF(Checklist48[[#This Row],[SGUID]]="",IF(Checklist48[[#This Row],[SSGUID]]="",0,1),1)</f>
        <v>0</v>
      </c>
      <c r="E217" s="58" t="s">
        <v>146</v>
      </c>
      <c r="F217" s="59" t="str">
        <f>_xlfn.IFNA(Checklist48[[#This Row],[RelatedPQ]],"NA")</f>
        <v>NA</v>
      </c>
      <c r="G217" s="60" t="e">
        <f>IF(Checklist48[[#This Row],[PIGUID]]="","",INDEX(S2PQ_relational[],MATCH(Checklist48[[#This Row],[PIGUID&amp;NO]],S2PQ_relational[PIGUID &amp; "NO"],0),2))</f>
        <v>#N/A</v>
      </c>
      <c r="H217" s="59" t="str">
        <f>Checklist48[[#This Row],[PIGUID]]&amp;"NO"</f>
        <v>2LnUkgxSxwkhqhRS9SiAKFNO</v>
      </c>
      <c r="I217" s="59" t="b">
        <f>IF(Checklist48[[#This Row],[PIGUID]]="","",INDEX(PIs[NA Exempt],MATCH(Checklist48[[#This Row],[PIGUID]],PIs[GUID],0),1))</f>
        <v>0</v>
      </c>
      <c r="J217" s="61" t="str">
        <f>IF(Checklist48[[#This Row],[SGUID]]="",IF(Checklist48[[#This Row],[SSGUID]]="",IF(Checklist48[[#This Row],[PIGUID]]="","",INDEX(PIs[[Column1]:[SS]],MATCH(Checklist48[[#This Row],[PIGUID]],PIs[GUID],0),2)),INDEX(PIs[[Column1]:[SS]],MATCH(Checklist48[[#This Row],[SSGUID]],PIs[SSGUID],0),18)),INDEX(PIs[[Column1]:[SS]],MATCH(Checklist48[[#This Row],[SGUID]],PIs[SGUID],0),14))</f>
        <v>FV-Smart 31.03</v>
      </c>
      <c r="K217"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geïntegreerde bestrijding (IPM) waarin de maatregelen zijn beschreven die op bedrijfsniveau worden gebruikt voor het bestrijden van plagen, ziekten en onkruid die het/de geregistreerde gewas(sen) aantasten.</v>
      </c>
      <c r="L217" s="62" t="str">
        <f>IF(Checklist48[[#This Row],[SGUID]]="",IF(Checklist48[[#This Row],[SSGUID]]="",INDEX(PIs[[Column1]:[SS]],MATCH(Checklist48[[#This Row],[PIGUID]],PIs[GUID],0),6),""),"")</f>
        <v>Het IPM-plan moet de maatregelen beschrijven die de producent inzet of overweegt in te zetten voor het bestrijden van plagen, ziekten en onkruid, die relevant zijn voor het/de geregistreerde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v>
      </c>
      <c r="M217" s="60" t="str">
        <f>IF(Checklist48[[#This Row],[SSGUID]]="",IF(Checklist48[[#This Row],[PIGUID]]="","",INDEX(PIs[[Column1]:[SS]],MATCH(Checklist48[[#This Row],[PIGUID]],PIs[GUID],0),8)),"")</f>
        <v>Minor Must</v>
      </c>
      <c r="N217" s="68"/>
      <c r="O217" s="68"/>
      <c r="P217" s="60" t="str">
        <f>IF(Checklist48[[#This Row],[ifna]]="NA","",IF(Checklist48[[#This Row],[RelatedPQ]]=0,"",IF(Checklist48[[#This Row],[RelatedPQ]]="","",IF((INDEX(S2PQ_relational[],MATCH(Checklist48[[#This Row],[PIGUID&amp;NO]],S2PQ_relational[PIGUID &amp; "NO"],0),1))=Checklist48[[#This Row],[PIGUID]],"niet van toepassing",""))))</f>
        <v/>
      </c>
      <c r="Q217" s="60" t="str">
        <f>IF(Checklist48[[#This Row],[N.v.t.]]="niet van toepassing",INDEX(S2PQ[[Stap 2 vragen]:[Justification]],MATCH(Checklist48[[#This Row],[RelatedPQ]],S2PQ[S2PQGUID],0),3),"")</f>
        <v/>
      </c>
      <c r="R217" s="70"/>
    </row>
    <row r="218" spans="2:18" ht="90" x14ac:dyDescent="0.25">
      <c r="B218" s="58"/>
      <c r="C218" s="58"/>
      <c r="D218" s="73">
        <f>IF(Checklist48[[#This Row],[SGUID]]="",IF(Checklist48[[#This Row],[SSGUID]]="",0,1),1)</f>
        <v>0</v>
      </c>
      <c r="E218" s="58" t="s">
        <v>140</v>
      </c>
      <c r="F218" s="59" t="str">
        <f>_xlfn.IFNA(Checklist48[[#This Row],[RelatedPQ]],"NA")</f>
        <v>NA</v>
      </c>
      <c r="G218" s="60" t="e">
        <f>IF(Checklist48[[#This Row],[PIGUID]]="","",INDEX(S2PQ_relational[],MATCH(Checklist48[[#This Row],[PIGUID&amp;NO]],S2PQ_relational[PIGUID &amp; "NO"],0),2))</f>
        <v>#N/A</v>
      </c>
      <c r="H218" s="59" t="str">
        <f>Checklist48[[#This Row],[PIGUID]]&amp;"NO"</f>
        <v>3k1zTIlLwTpRHuhKLLDn5NO</v>
      </c>
      <c r="I218" s="59" t="b">
        <f>IF(Checklist48[[#This Row],[PIGUID]]="","",INDEX(PIs[NA Exempt],MATCH(Checklist48[[#This Row],[PIGUID]],PIs[GUID],0),1))</f>
        <v>0</v>
      </c>
      <c r="J218" s="61" t="str">
        <f>IF(Checklist48[[#This Row],[SGUID]]="",IF(Checklist48[[#This Row],[SSGUID]]="",IF(Checklist48[[#This Row],[PIGUID]]="","",INDEX(PIs[[Column1]:[SS]],MATCH(Checklist48[[#This Row],[PIGUID]],PIs[GUID],0),2)),INDEX(PIs[[Column1]:[SS]],MATCH(Checklist48[[#This Row],[SSGUID]],PIs[SSGUID],0),18)),INDEX(PIs[[Column1]:[SS]],MATCH(Checklist48[[#This Row],[SGUID]],PIs[SGUID],0),14))</f>
        <v>FV-Smart 31.04</v>
      </c>
      <c r="K21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implementeert preventiemaatregelen.</v>
      </c>
      <c r="L218" s="62" t="str">
        <f>IF(Checklist48[[#This Row],[SGUID]]="",IF(Checklist48[[#This Row],[SSGUID]]="",INDEX(PIs[[Column1]:[SS]],MATCH(Checklist48[[#This Row],[PIGUID]],PIs[GUID],0),6),""),"")</f>
        <v>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v>
      </c>
      <c r="M218" s="60" t="str">
        <f>IF(Checklist48[[#This Row],[SSGUID]]="",IF(Checklist48[[#This Row],[PIGUID]]="","",INDEX(PIs[[Column1]:[SS]],MATCH(Checklist48[[#This Row],[PIGUID]],PIs[GUID],0),8)),"")</f>
        <v>Major Must</v>
      </c>
      <c r="N218" s="68"/>
      <c r="O218" s="68"/>
      <c r="P218" s="60" t="str">
        <f>IF(Checklist48[[#This Row],[ifna]]="NA","",IF(Checklist48[[#This Row],[RelatedPQ]]=0,"",IF(Checklist48[[#This Row],[RelatedPQ]]="","",IF((INDEX(S2PQ_relational[],MATCH(Checklist48[[#This Row],[PIGUID&amp;NO]],S2PQ_relational[PIGUID &amp; "NO"],0),1))=Checklist48[[#This Row],[PIGUID]],"niet van toepassing",""))))</f>
        <v/>
      </c>
      <c r="Q218" s="60" t="str">
        <f>IF(Checklist48[[#This Row],[N.v.t.]]="niet van toepassing",INDEX(S2PQ[[Stap 2 vragen]:[Justification]],MATCH(Checklist48[[#This Row],[RelatedPQ]],S2PQ[S2PQGUID],0),3),"")</f>
        <v/>
      </c>
      <c r="R218" s="70"/>
    </row>
    <row r="219" spans="2:18" ht="67.5" x14ac:dyDescent="0.25">
      <c r="B219" s="58"/>
      <c r="C219" s="58"/>
      <c r="D219" s="73">
        <f>IF(Checklist48[[#This Row],[SGUID]]="",IF(Checklist48[[#This Row],[SSGUID]]="",0,1),1)</f>
        <v>0</v>
      </c>
      <c r="E219" s="58" t="s">
        <v>216</v>
      </c>
      <c r="F219" s="59" t="str">
        <f>_xlfn.IFNA(Checklist48[[#This Row],[RelatedPQ]],"NA")</f>
        <v>NA</v>
      </c>
      <c r="G219" s="60" t="e">
        <f>IF(Checklist48[[#This Row],[PIGUID]]="","",INDEX(S2PQ_relational[],MATCH(Checklist48[[#This Row],[PIGUID&amp;NO]],S2PQ_relational[PIGUID &amp; "NO"],0),2))</f>
        <v>#N/A</v>
      </c>
      <c r="H219" s="59" t="str">
        <f>Checklist48[[#This Row],[PIGUID]]&amp;"NO"</f>
        <v>1QwjnjiqTobal8qoAlCxocNO</v>
      </c>
      <c r="I219" s="59" t="b">
        <f>IF(Checklist48[[#This Row],[PIGUID]]="","",INDEX(PIs[NA Exempt],MATCH(Checklist48[[#This Row],[PIGUID]],PIs[GUID],0),1))</f>
        <v>0</v>
      </c>
      <c r="J219" s="61" t="str">
        <f>IF(Checklist48[[#This Row],[SGUID]]="",IF(Checklist48[[#This Row],[SSGUID]]="",IF(Checklist48[[#This Row],[PIGUID]]="","",INDEX(PIs[[Column1]:[SS]],MATCH(Checklist48[[#This Row],[PIGUID]],PIs[GUID],0),2)),INDEX(PIs[[Column1]:[SS]],MATCH(Checklist48[[#This Row],[SSGUID]],PIs[SSGUID],0),18)),INDEX(PIs[[Column1]:[SS]],MATCH(Checklist48[[#This Row],[SGUID]],PIs[SGUID],0),14))</f>
        <v>FV-Smart 31.05</v>
      </c>
      <c r="K219"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brengt het monitoren van zijn/haar geregistreerde gewassen in praktijk om de bestrijding van plagen en ziekten te plannen.</v>
      </c>
      <c r="L219" s="62" t="str">
        <f>IF(Checklist48[[#This Row],[SGUID]]="",IF(Checklist48[[#This Row],[SSGUID]]="",INDEX(PIs[[Column1]:[SS]],MATCH(Checklist48[[#This Row],[PIGUID]],PIs[GUID],0),6),""),"")</f>
        <v>De producent moet aantonen dat ten minste twee activiteiten voor de geregistreerde gewassen zijn geïmplementeerd die bepalen wanneer en in welke mate plagen en hun natuurlijke vijanden aanwezig zijn, en dat deze informatie gebruikt wordt voor het bepalen van de toe te passen bestrijdingstechnieken.</v>
      </c>
      <c r="M219" s="60" t="str">
        <f>IF(Checklist48[[#This Row],[SSGUID]]="",IF(Checklist48[[#This Row],[PIGUID]]="","",INDEX(PIs[[Column1]:[SS]],MATCH(Checklist48[[#This Row],[PIGUID]],PIs[GUID],0),8)),"")</f>
        <v>Major Must</v>
      </c>
      <c r="N219" s="68"/>
      <c r="O219" s="68"/>
      <c r="P219" s="60" t="str">
        <f>IF(Checklist48[[#This Row],[ifna]]="NA","",IF(Checklist48[[#This Row],[RelatedPQ]]=0,"",IF(Checklist48[[#This Row],[RelatedPQ]]="","",IF((INDEX(S2PQ_relational[],MATCH(Checklist48[[#This Row],[PIGUID&amp;NO]],S2PQ_relational[PIGUID &amp; "NO"],0),1))=Checklist48[[#This Row],[PIGUID]],"niet van toepassing",""))))</f>
        <v/>
      </c>
      <c r="Q219" s="60" t="str">
        <f>IF(Checklist48[[#This Row],[N.v.t.]]="niet van toepassing",INDEX(S2PQ[[Stap 2 vragen]:[Justification]],MATCH(Checklist48[[#This Row],[RelatedPQ]],S2PQ[S2PQGUID],0),3),"")</f>
        <v/>
      </c>
      <c r="R219" s="70"/>
    </row>
    <row r="220" spans="2:18" ht="112.5" x14ac:dyDescent="0.25">
      <c r="B220" s="58"/>
      <c r="C220" s="58"/>
      <c r="D220" s="73">
        <f>IF(Checklist48[[#This Row],[SGUID]]="",IF(Checklist48[[#This Row],[SSGUID]]="",0,1),1)</f>
        <v>0</v>
      </c>
      <c r="E220" s="58" t="s">
        <v>127</v>
      </c>
      <c r="F220" s="59" t="str">
        <f>_xlfn.IFNA(Checklist48[[#This Row],[RelatedPQ]],"NA")</f>
        <v>NA</v>
      </c>
      <c r="G220" s="60" t="e">
        <f>IF(Checklist48[[#This Row],[PIGUID]]="","",INDEX(S2PQ_relational[],MATCH(Checklist48[[#This Row],[PIGUID&amp;NO]],S2PQ_relational[PIGUID &amp; "NO"],0),2))</f>
        <v>#N/A</v>
      </c>
      <c r="H220" s="59" t="str">
        <f>Checklist48[[#This Row],[PIGUID]]&amp;"NO"</f>
        <v>3cqseMmVdH1ciBZhSvs3mmNO</v>
      </c>
      <c r="I220" s="59" t="b">
        <f>IF(Checklist48[[#This Row],[PIGUID]]="","",INDEX(PIs[NA Exempt],MATCH(Checklist48[[#This Row],[PIGUID]],PIs[GUID],0),1))</f>
        <v>0</v>
      </c>
      <c r="J220" s="61" t="str">
        <f>IF(Checklist48[[#This Row],[SGUID]]="",IF(Checklist48[[#This Row],[SSGUID]]="",IF(Checklist48[[#This Row],[PIGUID]]="","",INDEX(PIs[[Column1]:[SS]],MATCH(Checklist48[[#This Row],[PIGUID]],PIs[GUID],0),2)),INDEX(PIs[[Column1]:[SS]],MATCH(Checklist48[[#This Row],[SSGUID]],PIs[SSGUID],0),18)),INDEX(PIs[[Column1]:[SS]],MATCH(Checklist48[[#This Row],[SGUID]],PIs[SGUID],0),14))</f>
        <v>FV-Smart 31.06</v>
      </c>
      <c r="K220"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doet interventies om plagen te bestrijden.</v>
      </c>
      <c r="L220" s="62" t="str">
        <f>IF(Checklist48[[#This Row],[SGUID]]="",IF(Checklist48[[#This Row],[SSGUID]]="",INDEX(PIs[[Column1]:[SS]],MATCH(Checklist48[[#This Row],[PIGUID]],PIs[GUID],0),6),""),"")</f>
        <v>De producent moet bewijs laten zien voor situaties waarin specifieke interventies zijn gedaan tegen plagen met een negatief effect op de economische waarde van een gewas. De producent kan ervoor kiezen geen maatregelen tegen de plaag te nemen en het economische verlies te dragen. Waar mogelijk moeten niet-chemische methoden worden overwogen.
“N.v.t.” als er geen interventie door de producent heeft plaatsgevonden.</v>
      </c>
      <c r="M220" s="60" t="str">
        <f>IF(Checklist48[[#This Row],[SSGUID]]="",IF(Checklist48[[#This Row],[PIGUID]]="","",INDEX(PIs[[Column1]:[SS]],MATCH(Checklist48[[#This Row],[PIGUID]],PIs[GUID],0),8)),"")</f>
        <v>Major Must</v>
      </c>
      <c r="N220" s="68"/>
      <c r="O220" s="68"/>
      <c r="P220" s="60" t="str">
        <f>IF(Checklist48[[#This Row],[ifna]]="NA","",IF(Checklist48[[#This Row],[RelatedPQ]]=0,"",IF(Checklist48[[#This Row],[RelatedPQ]]="","",IF((INDEX(S2PQ_relational[],MATCH(Checklist48[[#This Row],[PIGUID&amp;NO]],S2PQ_relational[PIGUID &amp; "NO"],0),1))=Checklist48[[#This Row],[PIGUID]],"niet van toepassing",""))))</f>
        <v/>
      </c>
      <c r="Q220" s="60" t="str">
        <f>IF(Checklist48[[#This Row],[N.v.t.]]="niet van toepassing",INDEX(S2PQ[[Stap 2 vragen]:[Justification]],MATCH(Checklist48[[#This Row],[RelatedPQ]],S2PQ[S2PQGUID],0),3),"")</f>
        <v/>
      </c>
      <c r="R220" s="70"/>
    </row>
    <row r="221" spans="2:18" ht="247.5" x14ac:dyDescent="0.25">
      <c r="B221" s="58"/>
      <c r="C221" s="58"/>
      <c r="D221" s="73">
        <f>IF(Checklist48[[#This Row],[SGUID]]="",IF(Checklist48[[#This Row],[SSGUID]]="",0,1),1)</f>
        <v>0</v>
      </c>
      <c r="E221" s="58" t="s">
        <v>210</v>
      </c>
      <c r="F221" s="59" t="str">
        <f>_xlfn.IFNA(Checklist48[[#This Row],[RelatedPQ]],"NA")</f>
        <v>NA</v>
      </c>
      <c r="G221" s="60" t="e">
        <f>IF(Checklist48[[#This Row],[PIGUID]]="","",INDEX(S2PQ_relational[],MATCH(Checklist48[[#This Row],[PIGUID&amp;NO]],S2PQ_relational[PIGUID &amp; "NO"],0),2))</f>
        <v>#N/A</v>
      </c>
      <c r="H221" s="59" t="str">
        <f>Checklist48[[#This Row],[PIGUID]]&amp;"NO"</f>
        <v>1obHevX7EBslXu3YlVa7qJNO</v>
      </c>
      <c r="I221" s="59" t="b">
        <f>IF(Checklist48[[#This Row],[PIGUID]]="","",INDEX(PIs[NA Exempt],MATCH(Checklist48[[#This Row],[PIGUID]],PIs[GUID],0),1))</f>
        <v>0</v>
      </c>
      <c r="J221" s="61" t="str">
        <f>IF(Checklist48[[#This Row],[SGUID]]="",IF(Checklist48[[#This Row],[SSGUID]]="",IF(Checklist48[[#This Row],[PIGUID]]="","",INDEX(PIs[[Column1]:[SS]],MATCH(Checklist48[[#This Row],[PIGUID]],PIs[GUID],0),2)),INDEX(PIs[[Column1]:[SS]],MATCH(Checklist48[[#This Row],[SSGUID]],PIs[SSGUID],0),18)),INDEX(PIs[[Column1]:[SS]],MATCH(Checklist48[[#This Row],[SGUID]],PIs[SGUID],0),14))</f>
        <v>FV-Smart 31.07</v>
      </c>
      <c r="K221" s="60" t="str">
        <f>IF(Checklist48[[#This Row],[SGUID]]="",IF(Checklist48[[#This Row],[SSGUID]]="",IF(Checklist48[[#This Row],[PIGUID]]="","",INDEX(PIs[[Column1]:[SS]],MATCH(Checklist48[[#This Row],[PIGUID]],PIs[GUID],0),4)),INDEX(PIs[[Column1]:[Ssbody]],MATCH(Checklist48[[#This Row],[SSGUID]],PIs[SSGUID],0),19)),INDEX(PIs[[Column1]:[SS]],MATCH(Checklist48[[#This Row],[SGUID]],PIs[SGUID],0),15))</f>
        <v>Aanbevelingen om resistentie te voorkomen zijn opgevolgd om de effectiviteit van beschikbare gewasbeschermingsmiddelen te behouden.</v>
      </c>
      <c r="L221" s="62" t="str">
        <f>IF(Checklist48[[#This Row],[SGUID]]="",IF(Checklist48[[#This Row],[SSGUID]]="",INDEX(PIs[[Column1]:[SS]],MATCH(Checklist48[[#This Row],[PIGUID]],PIs[GUID],0),6),""),"")</f>
        <v>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v>
      </c>
      <c r="M221" s="60" t="str">
        <f>IF(Checklist48[[#This Row],[SSGUID]]="",IF(Checklist48[[#This Row],[PIGUID]]="","",INDEX(PIs[[Column1]:[SS]],MATCH(Checklist48[[#This Row],[PIGUID]],PIs[GUID],0),8)),"")</f>
        <v>Minor Must</v>
      </c>
      <c r="N221" s="68"/>
      <c r="O221" s="68"/>
      <c r="P221" s="60" t="str">
        <f>IF(Checklist48[[#This Row],[ifna]]="NA","",IF(Checklist48[[#This Row],[RelatedPQ]]=0,"",IF(Checklist48[[#This Row],[RelatedPQ]]="","",IF((INDEX(S2PQ_relational[],MATCH(Checklist48[[#This Row],[PIGUID&amp;NO]],S2PQ_relational[PIGUID &amp; "NO"],0),1))=Checklist48[[#This Row],[PIGUID]],"niet van toepassing",""))))</f>
        <v/>
      </c>
      <c r="Q221" s="60" t="str">
        <f>IF(Checklist48[[#This Row],[N.v.t.]]="niet van toepassing",INDEX(S2PQ[[Stap 2 vragen]:[Justification]],MATCH(Checklist48[[#This Row],[RelatedPQ]],S2PQ[S2PQGUID],0),3),"")</f>
        <v/>
      </c>
      <c r="R221" s="70"/>
    </row>
    <row r="222" spans="2:18" ht="67.5" x14ac:dyDescent="0.25">
      <c r="B222" s="58"/>
      <c r="C222" s="58"/>
      <c r="D222" s="73">
        <f>IF(Checklist48[[#This Row],[SGUID]]="",IF(Checklist48[[#This Row],[SSGUID]]="",0,1),1)</f>
        <v>0</v>
      </c>
      <c r="E222" s="58" t="s">
        <v>204</v>
      </c>
      <c r="F222" s="59" t="str">
        <f>_xlfn.IFNA(Checklist48[[#This Row],[RelatedPQ]],"NA")</f>
        <v>NA</v>
      </c>
      <c r="G222" s="60" t="e">
        <f>IF(Checklist48[[#This Row],[PIGUID]]="","",INDEX(S2PQ_relational[],MATCH(Checklist48[[#This Row],[PIGUID&amp;NO]],S2PQ_relational[PIGUID &amp; "NO"],0),2))</f>
        <v>#N/A</v>
      </c>
      <c r="H222" s="59" t="str">
        <f>Checklist48[[#This Row],[PIGUID]]&amp;"NO"</f>
        <v>1bIq5EHWDucgwQrZ6cARYPNO</v>
      </c>
      <c r="I222" s="59" t="b">
        <f>IF(Checklist48[[#This Row],[PIGUID]]="","",INDEX(PIs[NA Exempt],MATCH(Checklist48[[#This Row],[PIGUID]],PIs[GUID],0),1))</f>
        <v>0</v>
      </c>
      <c r="J222" s="61" t="str">
        <f>IF(Checklist48[[#This Row],[SGUID]]="",IF(Checklist48[[#This Row],[SSGUID]]="",IF(Checklist48[[#This Row],[PIGUID]]="","",INDEX(PIs[[Column1]:[SS]],MATCH(Checklist48[[#This Row],[PIGUID]],PIs[GUID],0),2)),INDEX(PIs[[Column1]:[SS]],MATCH(Checklist48[[#This Row],[SSGUID]],PIs[SSGUID],0),18)),INDEX(PIs[[Column1]:[SS]],MATCH(Checklist48[[#This Row],[SGUID]],PIs[SGUID],0),14))</f>
        <v>FV-Smart 31.08</v>
      </c>
      <c r="K222"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de resultaten van geïntegreerde bestrijding (IPM) om te leren en om het IPM-plan te verbeteren.</v>
      </c>
      <c r="L222" s="62" t="str">
        <f>IF(Checklist48[[#This Row],[SGUID]]="",IF(Checklist48[[#This Row],[SSGUID]]="",INDEX(PIs[[Column1]:[SS]],MATCH(Checklist48[[#This Row],[PIGUID]],PIs[GUID],0),6),""),"")</f>
        <v>Er moet bewijs zijn dat de producent het IPM-plan jaarlijks beoordeelt en verbeteringen introduceert als deze als noodzakelijk zijn aangemerkt.
Bij Optie 2 producentengroepen, is bewijs op kwaliteitsbeheersysteem (QMS)-niveau aanvaardbaar.</v>
      </c>
      <c r="M222" s="60" t="str">
        <f>IF(Checklist48[[#This Row],[SSGUID]]="",IF(Checklist48[[#This Row],[PIGUID]]="","",INDEX(PIs[[Column1]:[SS]],MATCH(Checklist48[[#This Row],[PIGUID]],PIs[GUID],0),8)),"")</f>
        <v>Minor Must</v>
      </c>
      <c r="N222" s="68"/>
      <c r="O222" s="68"/>
      <c r="P222" s="60" t="str">
        <f>IF(Checklist48[[#This Row],[ifna]]="NA","",IF(Checklist48[[#This Row],[RelatedPQ]]=0,"",IF(Checklist48[[#This Row],[RelatedPQ]]="","",IF((INDEX(S2PQ_relational[],MATCH(Checklist48[[#This Row],[PIGUID&amp;NO]],S2PQ_relational[PIGUID &amp; "NO"],0),1))=Checklist48[[#This Row],[PIGUID]],"niet van toepassing",""))))</f>
        <v/>
      </c>
      <c r="Q222" s="60" t="str">
        <f>IF(Checklist48[[#This Row],[N.v.t.]]="niet van toepassing",INDEX(S2PQ[[Stap 2 vragen]:[Justification]],MATCH(Checklist48[[#This Row],[RelatedPQ]],S2PQ[S2PQGUID],0),3),"")</f>
        <v/>
      </c>
      <c r="R222" s="70"/>
    </row>
    <row r="223" spans="2:18" ht="45" x14ac:dyDescent="0.25">
      <c r="B223" s="58" t="s">
        <v>49</v>
      </c>
      <c r="C223" s="58"/>
      <c r="D223" s="73">
        <f>IF(Checklist48[[#This Row],[SGUID]]="",IF(Checklist48[[#This Row],[SSGUID]]="",0,1),1)</f>
        <v>1</v>
      </c>
      <c r="E223" s="58"/>
      <c r="F223" s="59" t="str">
        <f>_xlfn.IFNA(Checklist48[[#This Row],[RelatedPQ]],"NA")</f>
        <v/>
      </c>
      <c r="G223" s="60" t="str">
        <f>IF(Checklist48[[#This Row],[PIGUID]]="","",INDEX(S2PQ_relational[],MATCH(Checklist48[[#This Row],[PIGUID&amp;NO]],S2PQ_relational[PIGUID &amp; "NO"],0),2))</f>
        <v/>
      </c>
      <c r="H223" s="59" t="str">
        <f>Checklist48[[#This Row],[PIGUID]]&amp;"NO"</f>
        <v>NO</v>
      </c>
      <c r="I223" s="59" t="str">
        <f>IF(Checklist48[[#This Row],[PIGUID]]="","",INDEX(PIs[NA Exempt],MATCH(Checklist48[[#This Row],[PIGUID]],PIs[GUID],0),1))</f>
        <v/>
      </c>
      <c r="J223" s="61" t="str">
        <f>IF(Checklist48[[#This Row],[SGUID]]="",IF(Checklist48[[#This Row],[SSGUID]]="",IF(Checklist48[[#This Row],[PIGUID]]="","",INDEX(PIs[[Column1]:[SS]],MATCH(Checklist48[[#This Row],[PIGUID]],PIs[GUID],0),2)),INDEX(PIs[[Column1]:[SS]],MATCH(Checklist48[[#This Row],[SSGUID]],PIs[SSGUID],0),18)),INDEX(PIs[[Column1]:[SS]],MATCH(Checklist48[[#This Row],[SGUID]],PIs[SGUID],0),14))</f>
        <v>FV 32 GEWASBESCHERMINGSMIDDELEN</v>
      </c>
      <c r="K22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3" s="62" t="str">
        <f>IF(Checklist48[[#This Row],[SGUID]]="",IF(Checklist48[[#This Row],[SSGUID]]="",INDEX(PIs[[Column1]:[SS]],MATCH(Checklist48[[#This Row],[PIGUID]],PIs[GUID],0),6),""),"")</f>
        <v/>
      </c>
      <c r="M223" s="60" t="str">
        <f>IF(Checklist48[[#This Row],[SSGUID]]="",IF(Checklist48[[#This Row],[PIGUID]]="","",INDEX(PIs[[Column1]:[SS]],MATCH(Checklist48[[#This Row],[PIGUID]],PIs[GUID],0),8)),"")</f>
        <v/>
      </c>
      <c r="N223" s="68"/>
      <c r="O223" s="68"/>
      <c r="P223" s="60" t="str">
        <f>IF(Checklist48[[#This Row],[ifna]]="NA","",IF(Checklist48[[#This Row],[RelatedPQ]]=0,"",IF(Checklist48[[#This Row],[RelatedPQ]]="","",IF((INDEX(S2PQ_relational[],MATCH(Checklist48[[#This Row],[PIGUID&amp;NO]],S2PQ_relational[PIGUID &amp; "NO"],0),1))=Checklist48[[#This Row],[PIGUID]],"niet van toepassing",""))))</f>
        <v/>
      </c>
      <c r="Q223" s="60" t="str">
        <f>IF(Checklist48[[#This Row],[N.v.t.]]="niet van toepassing",INDEX(S2PQ[[Stap 2 vragen]:[Justification]],MATCH(Checklist48[[#This Row],[RelatedPQ]],S2PQ[S2PQGUID],0),3),"")</f>
        <v/>
      </c>
      <c r="R223" s="70"/>
    </row>
    <row r="224" spans="2:18" ht="45" x14ac:dyDescent="0.25">
      <c r="B224" s="58"/>
      <c r="C224" s="58" t="s">
        <v>496</v>
      </c>
      <c r="D224" s="73">
        <f>IF(Checklist48[[#This Row],[SGUID]]="",IF(Checklist48[[#This Row],[SSGUID]]="",0,1),1)</f>
        <v>1</v>
      </c>
      <c r="E224" s="58"/>
      <c r="F224" s="59" t="str">
        <f>_xlfn.IFNA(Checklist48[[#This Row],[RelatedPQ]],"NA")</f>
        <v/>
      </c>
      <c r="G224" s="60" t="str">
        <f>IF(Checklist48[[#This Row],[PIGUID]]="","",INDEX(S2PQ_relational[],MATCH(Checklist48[[#This Row],[PIGUID&amp;NO]],S2PQ_relational[PIGUID &amp; "NO"],0),2))</f>
        <v/>
      </c>
      <c r="H224" s="59" t="str">
        <f>Checklist48[[#This Row],[PIGUID]]&amp;"NO"</f>
        <v>NO</v>
      </c>
      <c r="I224" s="59" t="str">
        <f>IF(Checklist48[[#This Row],[PIGUID]]="","",INDEX(PIs[NA Exempt],MATCH(Checklist48[[#This Row],[PIGUID]],PIs[GUID],0),1))</f>
        <v/>
      </c>
      <c r="J224" s="61" t="str">
        <f>IF(Checklist48[[#This Row],[SGUID]]="",IF(Checklist48[[#This Row],[SSGUID]]="",IF(Checklist48[[#This Row],[PIGUID]]="","",INDEX(PIs[[Column1]:[SS]],MATCH(Checklist48[[#This Row],[PIGUID]],PIs[GUID],0),2)),INDEX(PIs[[Column1]:[SS]],MATCH(Checklist48[[#This Row],[SSGUID]],PIs[SSGUID],0),18)),INDEX(PIs[[Column1]:[SS]],MATCH(Checklist48[[#This Row],[SGUID]],PIs[SGUID],0),14))</f>
        <v>FV 32.01 Beheer van gewasbeschermingsmiddelen</v>
      </c>
      <c r="K22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4" s="62" t="str">
        <f>IF(Checklist48[[#This Row],[SGUID]]="",IF(Checklist48[[#This Row],[SSGUID]]="",INDEX(PIs[[Column1]:[SS]],MATCH(Checklist48[[#This Row],[PIGUID]],PIs[GUID],0),6),""),"")</f>
        <v/>
      </c>
      <c r="M224" s="60" t="str">
        <f>IF(Checklist48[[#This Row],[SSGUID]]="",IF(Checklist48[[#This Row],[PIGUID]]="","",INDEX(PIs[[Column1]:[SS]],MATCH(Checklist48[[#This Row],[PIGUID]],PIs[GUID],0),8)),"")</f>
        <v/>
      </c>
      <c r="N224" s="68"/>
      <c r="O224" s="68"/>
      <c r="P224" s="60" t="str">
        <f>IF(Checklist48[[#This Row],[ifna]]="NA","",IF(Checklist48[[#This Row],[RelatedPQ]]=0,"",IF(Checklist48[[#This Row],[RelatedPQ]]="","",IF((INDEX(S2PQ_relational[],MATCH(Checklist48[[#This Row],[PIGUID&amp;NO]],S2PQ_relational[PIGUID &amp; "NO"],0),1))=Checklist48[[#This Row],[PIGUID]],"niet van toepassing",""))))</f>
        <v/>
      </c>
      <c r="Q224" s="60" t="str">
        <f>IF(Checklist48[[#This Row],[N.v.t.]]="niet van toepassing",INDEX(S2PQ[[Stap 2 vragen]:[Justification]],MATCH(Checklist48[[#This Row],[RelatedPQ]],S2PQ[S2PQGUID],0),3),"")</f>
        <v/>
      </c>
      <c r="R224" s="70"/>
    </row>
    <row r="225" spans="2:18" ht="292.5" x14ac:dyDescent="0.25">
      <c r="B225" s="58"/>
      <c r="C225" s="58"/>
      <c r="D225" s="73">
        <f>IF(Checklist48[[#This Row],[SGUID]]="",IF(Checklist48[[#This Row],[SSGUID]]="",0,1),1)</f>
        <v>0</v>
      </c>
      <c r="E225" s="58" t="s">
        <v>1258</v>
      </c>
      <c r="F225" s="59" t="str">
        <f>_xlfn.IFNA(Checklist48[[#This Row],[RelatedPQ]],"NA")</f>
        <v>NA</v>
      </c>
      <c r="G225" s="60" t="e">
        <f>IF(Checklist48[[#This Row],[PIGUID]]="","",INDEX(S2PQ_relational[],MATCH(Checklist48[[#This Row],[PIGUID&amp;NO]],S2PQ_relational[PIGUID &amp; "NO"],0),2))</f>
        <v>#N/A</v>
      </c>
      <c r="H225" s="59" t="str">
        <f>Checklist48[[#This Row],[PIGUID]]&amp;"NO"</f>
        <v>40PyDY0CYG5h5MVPvzMflHNO</v>
      </c>
      <c r="I225" s="59" t="b">
        <f>IF(Checklist48[[#This Row],[PIGUID]]="","",INDEX(PIs[NA Exempt],MATCH(Checklist48[[#This Row],[PIGUID]],PIs[GUID],0),1))</f>
        <v>0</v>
      </c>
      <c r="J225" s="61" t="str">
        <f>IF(Checklist48[[#This Row],[SGUID]]="",IF(Checklist48[[#This Row],[SSGUID]]="",IF(Checklist48[[#This Row],[PIGUID]]="","",INDEX(PIs[[Column1]:[SS]],MATCH(Checklist48[[#This Row],[PIGUID]],PIs[GUID],0),2)),INDEX(PIs[[Column1]:[SS]],MATCH(Checklist48[[#This Row],[SSGUID]],PIs[SSGUID],0),18)),INDEX(PIs[[Column1]:[SS]],MATCH(Checklist48[[#This Row],[SGUID]],PIs[SGUID],0),14))</f>
        <v>FV-Smart 32.01.01</v>
      </c>
      <c r="K225"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alleen behandelingen met gewasbeschermingsmiddelen gebruikt die zijn toegelaten voor het land van productie.</v>
      </c>
      <c r="L225" s="62" t="str">
        <f>IF(Checklist48[[#This Row],[SGUID]]="",IF(Checklist48[[#This Row],[SSGUID]]="",INDEX(PIs[[Column1]:[SS]],MATCH(Checklist48[[#This Row],[PIGUID]],PIs[GUID],0),6),""),"")</f>
        <v>Er moet een systeem beschikbaar zijn om ervoor te zorgen dat gewasbeschermingsmiddelen worden gebruikt die zijn toegelaten voor het land van productie.
Er kan bewijs zijn in de vorm van referentielijsten (online aanvaardbaar), productetiketten of beschrijvingen van geldende regelgeving.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biociden, waxen en naoogstgewasbeschermingsmiddelen voor alle commerciële merkproducten (inclusief elke samenstelling van werkzame stoffen) in aanmerking neemt.</v>
      </c>
      <c r="M225" s="60" t="str">
        <f>IF(Checklist48[[#This Row],[SSGUID]]="",IF(Checklist48[[#This Row],[PIGUID]]="","",INDEX(PIs[[Column1]:[SS]],MATCH(Checklist48[[#This Row],[PIGUID]],PIs[GUID],0),8)),"")</f>
        <v>Major Must</v>
      </c>
      <c r="N225" s="68"/>
      <c r="O225" s="68"/>
      <c r="P225" s="60" t="str">
        <f>IF(Checklist48[[#This Row],[ifna]]="NA","",IF(Checklist48[[#This Row],[RelatedPQ]]=0,"",IF(Checklist48[[#This Row],[RelatedPQ]]="","",IF((INDEX(S2PQ_relational[],MATCH(Checklist48[[#This Row],[PIGUID&amp;NO]],S2PQ_relational[PIGUID &amp; "NO"],0),1))=Checklist48[[#This Row],[PIGUID]],"niet van toepassing",""))))</f>
        <v/>
      </c>
      <c r="Q225" s="60" t="str">
        <f>IF(Checklist48[[#This Row],[N.v.t.]]="niet van toepassing",INDEX(S2PQ[[Stap 2 vragen]:[Justification]],MATCH(Checklist48[[#This Row],[RelatedPQ]],S2PQ[S2PQGUID],0),3),"")</f>
        <v/>
      </c>
      <c r="R225" s="70"/>
    </row>
    <row r="226" spans="2:18" ht="168.75" x14ac:dyDescent="0.25">
      <c r="B226" s="58"/>
      <c r="C226" s="58"/>
      <c r="D226" s="73">
        <f>IF(Checklist48[[#This Row],[SGUID]]="",IF(Checklist48[[#This Row],[SSGUID]]="",0,1),1)</f>
        <v>0</v>
      </c>
      <c r="E226" s="58" t="s">
        <v>1259</v>
      </c>
      <c r="F226" s="59" t="str">
        <f>_xlfn.IFNA(Checklist48[[#This Row],[RelatedPQ]],"NA")</f>
        <v>NA</v>
      </c>
      <c r="G226" s="60" t="e">
        <f>IF(Checklist48[[#This Row],[PIGUID]]="","",INDEX(S2PQ_relational[],MATCH(Checklist48[[#This Row],[PIGUID&amp;NO]],S2PQ_relational[PIGUID &amp; "NO"],0),2))</f>
        <v>#N/A</v>
      </c>
      <c r="H226" s="59" t="str">
        <f>Checklist48[[#This Row],[PIGUID]]&amp;"NO"</f>
        <v>4bbZsKdejLZg2UJLgvoz1NO</v>
      </c>
      <c r="I226" s="59" t="b">
        <f>IF(Checklist48[[#This Row],[PIGUID]]="","",INDEX(PIs[NA Exempt],MATCH(Checklist48[[#This Row],[PIGUID]],PIs[GUID],0),1))</f>
        <v>0</v>
      </c>
      <c r="J226" s="61" t="str">
        <f>IF(Checklist48[[#This Row],[SGUID]]="",IF(Checklist48[[#This Row],[SSGUID]]="",IF(Checklist48[[#This Row],[PIGUID]]="","",INDEX(PIs[[Column1]:[SS]],MATCH(Checklist48[[#This Row],[PIGUID]],PIs[GUID],0),2)),INDEX(PIs[[Column1]:[SS]],MATCH(Checklist48[[#This Row],[SSGUID]],PIs[SSGUID],0),18)),INDEX(PIs[[Column1]:[SS]],MATCH(Checklist48[[#This Row],[SGUID]],PIs[SGUID],0),14))</f>
        <v>FV-Smart 32.01.02</v>
      </c>
      <c r="K226"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en andere behandelingen worden op juiste wijze toegepast en volgens de aanbevelingen op het productetiket.</v>
      </c>
      <c r="L226" s="62" t="str">
        <f>IF(Checklist48[[#This Row],[SGUID]]="",IF(Checklist48[[#This Row],[SSGUID]]="",INDEX(PIs[[Column1]:[SS]],MATCH(Checklist48[[#This Row],[PIGUID]],PIs[GUID],0),6),""),"")</f>
        <v>Er moet een systeem beschikbaar zijn om ervoor te zorgen dat gewasbeschermingsmiddelen, waaronder biologische bestrijdingsmiddelen, worden gebruikt die zijn toegelaten voor het specifieke gewas en het beoogde doel (d.w.z. voor de plaag, ziekte, het onkruid, of het doel van de interventie) en in overeenstemming met de aanbeveling op het etiket of de publicatie van de officiële registratie-instantie.
Als de producent een niet geregistreerd gewasbeschermingsmiddel gebruikt, moet er bewijs zijn van officiële toelating voor het gebruik van het betreffende gewasbeschermingsmiddel op het gewas en in het land in kwestie.
Alle gewasbeschermingsmiddelen moeten correct en juist worden geëtiketteerd.</v>
      </c>
      <c r="M226" s="60" t="str">
        <f>IF(Checklist48[[#This Row],[SSGUID]]="",IF(Checklist48[[#This Row],[PIGUID]]="","",INDEX(PIs[[Column1]:[SS]],MATCH(Checklist48[[#This Row],[PIGUID]],PIs[GUID],0),8)),"")</f>
        <v>Major Must</v>
      </c>
      <c r="N226" s="68"/>
      <c r="O226" s="68"/>
      <c r="P226" s="60" t="str">
        <f>IF(Checklist48[[#This Row],[ifna]]="NA","",IF(Checklist48[[#This Row],[RelatedPQ]]=0,"",IF(Checklist48[[#This Row],[RelatedPQ]]="","",IF((INDEX(S2PQ_relational[],MATCH(Checklist48[[#This Row],[PIGUID&amp;NO]],S2PQ_relational[PIGUID &amp; "NO"],0),1))=Checklist48[[#This Row],[PIGUID]],"niet van toepassing",""))))</f>
        <v/>
      </c>
      <c r="Q226" s="60" t="str">
        <f>IF(Checklist48[[#This Row],[N.v.t.]]="niet van toepassing",INDEX(S2PQ[[Stap 2 vragen]:[Justification]],MATCH(Checklist48[[#This Row],[RelatedPQ]],S2PQ[S2PQGUID],0),3),"")</f>
        <v/>
      </c>
      <c r="R226" s="70"/>
    </row>
    <row r="227" spans="2:18" ht="78.75" x14ac:dyDescent="0.25">
      <c r="B227" s="58"/>
      <c r="C227" s="58"/>
      <c r="D227" s="73">
        <f>IF(Checklist48[[#This Row],[SGUID]]="",IF(Checklist48[[#This Row],[SSGUID]]="",0,1),1)</f>
        <v>0</v>
      </c>
      <c r="E227" s="58" t="s">
        <v>490</v>
      </c>
      <c r="F227" s="59" t="str">
        <f>_xlfn.IFNA(Checklist48[[#This Row],[RelatedPQ]],"NA")</f>
        <v>NA</v>
      </c>
      <c r="G227" s="60" t="e">
        <f>IF(Checklist48[[#This Row],[PIGUID]]="","",INDEX(S2PQ_relational[],MATCH(Checklist48[[#This Row],[PIGUID&amp;NO]],S2PQ_relational[PIGUID &amp; "NO"],0),2))</f>
        <v>#N/A</v>
      </c>
      <c r="H227" s="59" t="str">
        <f>Checklist48[[#This Row],[PIGUID]]&amp;"NO"</f>
        <v>69P00lNri27XPrsIDR3w69NO</v>
      </c>
      <c r="I227" s="59" t="b">
        <f>IF(Checklist48[[#This Row],[PIGUID]]="","",INDEX(PIs[NA Exempt],MATCH(Checklist48[[#This Row],[PIGUID]],PIs[GUID],0),1))</f>
        <v>0</v>
      </c>
      <c r="J227" s="61" t="str">
        <f>IF(Checklist48[[#This Row],[SGUID]]="",IF(Checklist48[[#This Row],[SSGUID]]="",IF(Checklist48[[#This Row],[PIGUID]]="","",INDEX(PIs[[Column1]:[SS]],MATCH(Checklist48[[#This Row],[PIGUID]],PIs[GUID],0),2)),INDEX(PIs[[Column1]:[SS]],MATCH(Checklist48[[#This Row],[SSGUID]],PIs[SSGUID],0),18)),INDEX(PIs[[Column1]:[SS]],MATCH(Checklist48[[#This Row],[SGUID]],PIs[SGUID],0),14))</f>
        <v>FV-Smart 32.01.03</v>
      </c>
      <c r="K227"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naar naburige percelen overwaaien.</v>
      </c>
      <c r="L227" s="62" t="str">
        <f>IF(Checklist48[[#This Row],[SGUID]]="",IF(Checklist48[[#This Row],[SSGUID]]="",INDEX(PIs[[Column1]:[SS]],MATCH(Checklist48[[#This Row],[PIGUID]],PIs[GUID],0),6),""),"")</f>
        <v>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v>
      </c>
      <c r="M227" s="60" t="str">
        <f>IF(Checklist48[[#This Row],[SSGUID]]="",IF(Checklist48[[#This Row],[PIGUID]]="","",INDEX(PIs[[Column1]:[SS]],MATCH(Checklist48[[#This Row],[PIGUID]],PIs[GUID],0),8)),"")</f>
        <v>Major Must</v>
      </c>
      <c r="N227" s="68"/>
      <c r="O227" s="68"/>
      <c r="P227" s="60" t="str">
        <f>IF(Checklist48[[#This Row],[ifna]]="NA","",IF(Checklist48[[#This Row],[RelatedPQ]]=0,"",IF(Checklist48[[#This Row],[RelatedPQ]]="","",IF((INDEX(S2PQ_relational[],MATCH(Checklist48[[#This Row],[PIGUID&amp;NO]],S2PQ_relational[PIGUID &amp; "NO"],0),1))=Checklist48[[#This Row],[PIGUID]],"niet van toepassing",""))))</f>
        <v/>
      </c>
      <c r="Q227" s="60" t="str">
        <f>IF(Checklist48[[#This Row],[N.v.t.]]="niet van toepassing",INDEX(S2PQ[[Stap 2 vragen]:[Justification]],MATCH(Checklist48[[#This Row],[RelatedPQ]],S2PQ[S2PQGUID],0),3),"")</f>
        <v/>
      </c>
      <c r="R227" s="70"/>
    </row>
    <row r="228" spans="2:18" ht="135" x14ac:dyDescent="0.25">
      <c r="B228" s="58"/>
      <c r="C228" s="58"/>
      <c r="D228" s="73">
        <f>IF(Checklist48[[#This Row],[SGUID]]="",IF(Checklist48[[#This Row],[SSGUID]]="",0,1),1)</f>
        <v>0</v>
      </c>
      <c r="E228" s="58" t="s">
        <v>504</v>
      </c>
      <c r="F228" s="59" t="str">
        <f>_xlfn.IFNA(Checklist48[[#This Row],[RelatedPQ]],"NA")</f>
        <v>NA</v>
      </c>
      <c r="G228" s="60" t="e">
        <f>IF(Checklist48[[#This Row],[PIGUID]]="","",INDEX(S2PQ_relational[],MATCH(Checklist48[[#This Row],[PIGUID&amp;NO]],S2PQ_relational[PIGUID &amp; "NO"],0),2))</f>
        <v>#N/A</v>
      </c>
      <c r="H228" s="59" t="str">
        <f>Checklist48[[#This Row],[PIGUID]]&amp;"NO"</f>
        <v>2zJlXfYfi5MCdm2XFfuGPbNO</v>
      </c>
      <c r="I228" s="59" t="b">
        <f>IF(Checklist48[[#This Row],[PIGUID]]="","",INDEX(PIs[NA Exempt],MATCH(Checklist48[[#This Row],[PIGUID]],PIs[GUID],0),1))</f>
        <v>0</v>
      </c>
      <c r="J228" s="61" t="str">
        <f>IF(Checklist48[[#This Row],[SGUID]]="",IF(Checklist48[[#This Row],[SSGUID]]="",IF(Checklist48[[#This Row],[PIGUID]]="","",INDEX(PIs[[Column1]:[SS]],MATCH(Checklist48[[#This Row],[PIGUID]],PIs[GUID],0),2)),INDEX(PIs[[Column1]:[SS]],MATCH(Checklist48[[#This Row],[SSGUID]],PIs[SSGUID],0),18)),INDEX(PIs[[Column1]:[SS]],MATCH(Checklist48[[#This Row],[SGUID]],PIs[SGUID],0),14))</f>
        <v>FV-Smart 32.01.04</v>
      </c>
      <c r="K22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uit naburige percelen overwaaien.</v>
      </c>
      <c r="L228" s="62" t="str">
        <f>IF(Checklist48[[#This Row],[SGUID]]="",IF(Checklist48[[#This Row],[SSGUID]]="",INDEX(PIs[[Column1]:[SS]],MATCH(Checklist48[[#This Row],[PIGUID]],PIs[GUID],0),6),""),"")</f>
        <v>De producent behoort actieve maatregelen te nemen om het risico te vermijden dat gewasbeschermingsmiddelen uit naburige percelen overwaaien, bijv. door afspraken te maken en communicatie te organiseren met producenten van naburige percelen met als doel het risico van het ongewenst overwaaien van gewasbeschermingsmiddelen uit te sluiten, door vegetatieve buffers te planten op de randen van velden waar het gewas wordt verbouwd, en door bemonstering van gewasbeschermingsmiddelen op dergelijke velden te vergroten.</v>
      </c>
      <c r="M228" s="60" t="str">
        <f>IF(Checklist48[[#This Row],[SSGUID]]="",IF(Checklist48[[#This Row],[PIGUID]]="","",INDEX(PIs[[Column1]:[SS]],MATCH(Checklist48[[#This Row],[PIGUID]],PIs[GUID],0),8)),"")</f>
        <v>Aanbeveling</v>
      </c>
      <c r="N228" s="68"/>
      <c r="O228" s="68"/>
      <c r="P228" s="60" t="str">
        <f>IF(Checklist48[[#This Row],[ifna]]="NA","",IF(Checklist48[[#This Row],[RelatedPQ]]=0,"",IF(Checklist48[[#This Row],[RelatedPQ]]="","",IF((INDEX(S2PQ_relational[],MATCH(Checklist48[[#This Row],[PIGUID&amp;NO]],S2PQ_relational[PIGUID &amp; "NO"],0),1))=Checklist48[[#This Row],[PIGUID]],"niet van toepassing",""))))</f>
        <v/>
      </c>
      <c r="Q228" s="60" t="str">
        <f>IF(Checklist48[[#This Row],[N.v.t.]]="niet van toepassing",INDEX(S2PQ[[Stap 2 vragen]:[Justification]],MATCH(Checklist48[[#This Row],[RelatedPQ]],S2PQ[S2PQGUID],0),3),"")</f>
        <v/>
      </c>
      <c r="R228" s="70"/>
    </row>
    <row r="229" spans="2:18" ht="33.75" x14ac:dyDescent="0.25">
      <c r="B229" s="58"/>
      <c r="C229" s="58" t="s">
        <v>489</v>
      </c>
      <c r="D229" s="73">
        <f>IF(Checklist48[[#This Row],[SGUID]]="",IF(Checklist48[[#This Row],[SSGUID]]="",0,1),1)</f>
        <v>1</v>
      </c>
      <c r="E229" s="58"/>
      <c r="F229" s="59" t="str">
        <f>_xlfn.IFNA(Checklist48[[#This Row],[RelatedPQ]],"NA")</f>
        <v/>
      </c>
      <c r="G229" s="60" t="str">
        <f>IF(Checklist48[[#This Row],[PIGUID]]="","",INDEX(S2PQ_relational[],MATCH(Checklist48[[#This Row],[PIGUID&amp;NO]],S2PQ_relational[PIGUID &amp; "NO"],0),2))</f>
        <v/>
      </c>
      <c r="H229" s="59" t="str">
        <f>Checklist48[[#This Row],[PIGUID]]&amp;"NO"</f>
        <v>NO</v>
      </c>
      <c r="I229" s="59" t="str">
        <f>IF(Checklist48[[#This Row],[PIGUID]]="","",INDEX(PIs[NA Exempt],MATCH(Checklist48[[#This Row],[PIGUID]],PIs[GUID],0),1))</f>
        <v/>
      </c>
      <c r="J229" s="61" t="str">
        <f>IF(Checklist48[[#This Row],[SGUID]]="",IF(Checklist48[[#This Row],[SSGUID]]="",IF(Checklist48[[#This Row],[PIGUID]]="","",INDEX(PIs[[Column1]:[SS]],MATCH(Checklist48[[#This Row],[PIGUID]],PIs[GUID],0),2)),INDEX(PIs[[Column1]:[SS]],MATCH(Checklist48[[#This Row],[SSGUID]],PIs[SSGUID],0),18)),INDEX(PIs[[Column1]:[SS]],MATCH(Checklist48[[#This Row],[SGUID]],PIs[SGUID],0),14))</f>
        <v>FV 32.02 Toepassingsregistraties</v>
      </c>
      <c r="K22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9" s="62" t="str">
        <f>IF(Checklist48[[#This Row],[SGUID]]="",IF(Checklist48[[#This Row],[SSGUID]]="",INDEX(PIs[[Column1]:[SS]],MATCH(Checklist48[[#This Row],[PIGUID]],PIs[GUID],0),6),""),"")</f>
        <v/>
      </c>
      <c r="M229" s="60" t="str">
        <f>IF(Checklist48[[#This Row],[SSGUID]]="",IF(Checklist48[[#This Row],[PIGUID]]="","",INDEX(PIs[[Column1]:[SS]],MATCH(Checklist48[[#This Row],[PIGUID]],PIs[GUID],0),8)),"")</f>
        <v/>
      </c>
      <c r="N229" s="68"/>
      <c r="O229" s="68"/>
      <c r="P229" s="60" t="str">
        <f>IF(Checklist48[[#This Row],[ifna]]="NA","",IF(Checklist48[[#This Row],[RelatedPQ]]=0,"",IF(Checklist48[[#This Row],[RelatedPQ]]="","",IF((INDEX(S2PQ_relational[],MATCH(Checklist48[[#This Row],[PIGUID&amp;NO]],S2PQ_relational[PIGUID &amp; "NO"],0),1))=Checklist48[[#This Row],[PIGUID]],"niet van toepassing",""))))</f>
        <v/>
      </c>
      <c r="Q229" s="60" t="str">
        <f>IF(Checklist48[[#This Row],[N.v.t.]]="niet van toepassing",INDEX(S2PQ[[Stap 2 vragen]:[Justification]],MATCH(Checklist48[[#This Row],[RelatedPQ]],S2PQ[S2PQGUID],0),3),"")</f>
        <v/>
      </c>
      <c r="R229" s="70"/>
    </row>
    <row r="230" spans="2:18" ht="409.5" x14ac:dyDescent="0.25">
      <c r="B230" s="58"/>
      <c r="C230" s="58"/>
      <c r="D230" s="73">
        <f>IF(Checklist48[[#This Row],[SGUID]]="",IF(Checklist48[[#This Row],[SSGUID]]="",0,1),1)</f>
        <v>0</v>
      </c>
      <c r="E230" s="58" t="s">
        <v>1256</v>
      </c>
      <c r="F230" s="59" t="str">
        <f>_xlfn.IFNA(Checklist48[[#This Row],[RelatedPQ]],"NA")</f>
        <v>NA</v>
      </c>
      <c r="G230" s="60" t="e">
        <f>IF(Checklist48[[#This Row],[PIGUID]]="","",INDEX(S2PQ_relational[],MATCH(Checklist48[[#This Row],[PIGUID&amp;NO]],S2PQ_relational[PIGUID &amp; "NO"],0),2))</f>
        <v>#N/A</v>
      </c>
      <c r="H230" s="59" t="str">
        <f>Checklist48[[#This Row],[PIGUID]]&amp;"NO"</f>
        <v>VkP5DgF21Iuf5VlcVB3XeNO</v>
      </c>
      <c r="I230" s="59" t="b">
        <f>IF(Checklist48[[#This Row],[PIGUID]]="","",INDEX(PIs[NA Exempt],MATCH(Checklist48[[#This Row],[PIGUID]],PIs[GUID],0),1))</f>
        <v>0</v>
      </c>
      <c r="J230" s="61" t="str">
        <f>IF(Checklist48[[#This Row],[SGUID]]="",IF(Checklist48[[#This Row],[SSGUID]]="",IF(Checklist48[[#This Row],[PIGUID]]="","",INDEX(PIs[[Column1]:[SS]],MATCH(Checklist48[[#This Row],[PIGUID]],PIs[GUID],0),2)),INDEX(PIs[[Column1]:[SS]],MATCH(Checklist48[[#This Row],[SSGUID]],PIs[SSGUID],0),18)),INDEX(PIs[[Column1]:[SS]],MATCH(Checklist48[[#This Row],[SGUID]],PIs[SGUID],0),14))</f>
        <v>FV-Smart 32.02.01</v>
      </c>
      <c r="K23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toepassing van gewasbeschermingsmiddelen.</v>
      </c>
      <c r="L230" s="62" t="str">
        <f>IF(Checklist48[[#This Row],[SGUID]]="",IF(Checklist48[[#This Row],[SSGUID]]="",INDEX(PIs[[Column1]:[SS]],MATCH(Checklist48[[#This Row],[PIGUID]],PIs[GUID],0),6),""),"")</f>
        <v>Er moeten registraties worden bewaard van alle toepassingen van gewasbeschermingsmiddelen, biologische bestrijdingsmiddelen en naoogstbehandelingen en deze moeten het volgende specificeren:
\- de naam en/of het ras van het behandelde gewas;
\- de toepassingslocatie (geografische ligging, de naam of referentie van het bedrijf, en het veld, de boomgaard, de kas of de faciliteit waar het gewas zich bevindt);
\- exacte datums (dag/maand/jaar) van start tot einde (De producent hoeft geen eindtijden te registreren, maar wel einddatums. Hierdoor kunnen herbetredingstermijnen worden berekend met behulp van de start van de volgende kalenderdag);
\- de geregistreerde handelsnaam en de werkzame stof of het nuttige organisme met de wetenschappelijke naam;
\- de veiligheidstermijn voorafgaand aan het oogsten in overeenstemming met het productetiket of, indien niet op het etiket, zoals vermeld door een officiële bron;
\- de hoeveelheid toegepast product (gewicht of volume) en concentratie of percentage;
\- het gebruikte type machine of toepassingsapparaat (rugspuit, toepassing vanuit het vliegtuig, chemigatie, etc.);
\- reden van toepassing (aanpakken plaag, ziekte, onkruid, conditie, etc.);
\- de volledige naam van de toepasser (persoon die toepast);
\- de volledige naam van de persoon die technisch verantwoordelijk is voor de besluitvorming en de autorisatie van de behandelingstoepassingen (indien een enkel individu alle toepassingen toelaat, hoeven de persoonsgegevens maar één keer te worden geregistreerd).</v>
      </c>
      <c r="M230" s="60" t="str">
        <f>IF(Checklist48[[#This Row],[SSGUID]]="",IF(Checklist48[[#This Row],[PIGUID]]="","",INDEX(PIs[[Column1]:[SS]],MATCH(Checklist48[[#This Row],[PIGUID]],PIs[GUID],0),8)),"")</f>
        <v>Major Must</v>
      </c>
      <c r="N230" s="68"/>
      <c r="O230" s="68"/>
      <c r="P230" s="60" t="str">
        <f>IF(Checklist48[[#This Row],[ifna]]="NA","",IF(Checklist48[[#This Row],[RelatedPQ]]=0,"",IF(Checklist48[[#This Row],[RelatedPQ]]="","",IF((INDEX(S2PQ_relational[],MATCH(Checklist48[[#This Row],[PIGUID&amp;NO]],S2PQ_relational[PIGUID &amp; "NO"],0),1))=Checklist48[[#This Row],[PIGUID]],"niet van toepassing",""))))</f>
        <v/>
      </c>
      <c r="Q230" s="60" t="str">
        <f>IF(Checklist48[[#This Row],[N.v.t.]]="niet van toepassing",INDEX(S2PQ[[Stap 2 vragen]:[Justification]],MATCH(Checklist48[[#This Row],[RelatedPQ]],S2PQ[S2PQGUID],0),3),"")</f>
        <v/>
      </c>
      <c r="R230" s="70"/>
    </row>
    <row r="231" spans="2:18" ht="112.5" x14ac:dyDescent="0.25">
      <c r="B231" s="58"/>
      <c r="C231" s="58"/>
      <c r="D231" s="73">
        <f>IF(Checklist48[[#This Row],[SGUID]]="",IF(Checklist48[[#This Row],[SSGUID]]="",0,1),1)</f>
        <v>0</v>
      </c>
      <c r="E231" s="58" t="s">
        <v>483</v>
      </c>
      <c r="F231" s="59" t="str">
        <f>_xlfn.IFNA(Checklist48[[#This Row],[RelatedPQ]],"NA")</f>
        <v>NA</v>
      </c>
      <c r="G231" s="60" t="e">
        <f>IF(Checklist48[[#This Row],[PIGUID]]="","",INDEX(S2PQ_relational[],MATCH(Checklist48[[#This Row],[PIGUID&amp;NO]],S2PQ_relational[PIGUID &amp; "NO"],0),2))</f>
        <v>#N/A</v>
      </c>
      <c r="H231" s="59" t="str">
        <f>Checklist48[[#This Row],[PIGUID]]&amp;"NO"</f>
        <v>5dEqFquVQawXYclPD3eZ85NO</v>
      </c>
      <c r="I231" s="59" t="b">
        <f>IF(Checklist48[[#This Row],[PIGUID]]="","",INDEX(PIs[NA Exempt],MATCH(Checklist48[[#This Row],[PIGUID]],PIs[GUID],0),1))</f>
        <v>0</v>
      </c>
      <c r="J231" s="61" t="str">
        <f>IF(Checklist48[[#This Row],[SGUID]]="",IF(Checklist48[[#This Row],[SSGUID]]="",IF(Checklist48[[#This Row],[PIGUID]]="","",INDEX(PIs[[Column1]:[SS]],MATCH(Checklist48[[#This Row],[PIGUID]],PIs[GUID],0),2)),INDEX(PIs[[Column1]:[SS]],MATCH(Checklist48[[#This Row],[SSGUID]],PIs[SSGUID],0),18)),INDEX(PIs[[Column1]:[SS]],MATCH(Checklist48[[#This Row],[SGUID]],PIs[SGUID],0),14))</f>
        <v>FV-Smart 32.02.02</v>
      </c>
      <c r="K231" s="60" t="str">
        <f>IF(Checklist48[[#This Row],[SGUID]]="",IF(Checklist48[[#This Row],[SSGUID]]="",IF(Checklist48[[#This Row],[PIGUID]]="","",INDEX(PIs[[Column1]:[SS]],MATCH(Checklist48[[#This Row],[PIGUID]],PIs[GUID],0),4)),INDEX(PIs[[Column1]:[Ssbody]],MATCH(Checklist48[[#This Row],[SSGUID]],PIs[SSGUID],0),19)),INDEX(PIs[[Column1]:[SS]],MATCH(Checklist48[[#This Row],[SGUID]],PIs[SGUID],0),15))</f>
        <v>Weersomstandigheden op het moment van toepassing worden geregistreerd.</v>
      </c>
      <c r="L231" s="62" t="str">
        <f>IF(Checklist48[[#This Row],[SGUID]]="",IF(Checklist48[[#This Row],[SSGUID]]="",INDEX(PIs[[Column1]:[SS]],MATCH(Checklist48[[#This Row],[PIGUID]],PIs[GUID],0),6),""),"")</f>
        <v>Lokale weersomstandigheden (wind, zonnig/bewolkt, luchtvochtigheid, etc.) die van invloed zijn op de doeltreffendheid van een behandeling of het overwaaien naar naburige gewassen moeten geregistreerd worden voor alle toepassingen van gewasbeschermingsmiddelen. Dit kan worden gedaan door de registratie te voorzien van pictogrammen met aankruisvakjes, informatie in tekstvorm of een ander praktisch uitvoerbaar systeem.
“N.v.t.” voor bedekte teelten.</v>
      </c>
      <c r="M231" s="60" t="str">
        <f>IF(Checklist48[[#This Row],[SSGUID]]="",IF(Checklist48[[#This Row],[PIGUID]]="","",INDEX(PIs[[Column1]:[SS]],MATCH(Checklist48[[#This Row],[PIGUID]],PIs[GUID],0),8)),"")</f>
        <v>Major Must</v>
      </c>
      <c r="N231" s="68"/>
      <c r="O231" s="68"/>
      <c r="P231" s="60" t="str">
        <f>IF(Checklist48[[#This Row],[ifna]]="NA","",IF(Checklist48[[#This Row],[RelatedPQ]]=0,"",IF(Checklist48[[#This Row],[RelatedPQ]]="","",IF((INDEX(S2PQ_relational[],MATCH(Checklist48[[#This Row],[PIGUID&amp;NO]],S2PQ_relational[PIGUID &amp; "NO"],0),1))=Checklist48[[#This Row],[PIGUID]],"niet van toepassing",""))))</f>
        <v/>
      </c>
      <c r="Q231" s="60" t="str">
        <f>IF(Checklist48[[#This Row],[N.v.t.]]="niet van toepassing",INDEX(S2PQ[[Stap 2 vragen]:[Justification]],MATCH(Checklist48[[#This Row],[RelatedPQ]],S2PQ[S2PQGUID],0),3),"")</f>
        <v/>
      </c>
      <c r="R231" s="70"/>
    </row>
    <row r="232" spans="2:18" ht="191.25" x14ac:dyDescent="0.25">
      <c r="B232" s="58"/>
      <c r="C232" s="58"/>
      <c r="D232" s="73">
        <f>IF(Checklist48[[#This Row],[SGUID]]="",IF(Checklist48[[#This Row],[SSGUID]]="",0,1),1)</f>
        <v>0</v>
      </c>
      <c r="E232" s="58" t="s">
        <v>1260</v>
      </c>
      <c r="F232" s="59" t="str">
        <f>_xlfn.IFNA(Checklist48[[#This Row],[RelatedPQ]],"NA")</f>
        <v>NA</v>
      </c>
      <c r="G232" s="60" t="e">
        <f>IF(Checklist48[[#This Row],[PIGUID]]="","",INDEX(S2PQ_relational[],MATCH(Checklist48[[#This Row],[PIGUID&amp;NO]],S2PQ_relational[PIGUID &amp; "NO"],0),2))</f>
        <v>#N/A</v>
      </c>
      <c r="H232" s="59" t="str">
        <f>Checklist48[[#This Row],[PIGUID]]&amp;"NO"</f>
        <v>4mzIG0Q6LkLBMo6D595dvNO</v>
      </c>
      <c r="I232" s="59" t="b">
        <f>IF(Checklist48[[#This Row],[PIGUID]]="","",INDEX(PIs[NA Exempt],MATCH(Checklist48[[#This Row],[PIGUID]],PIs[GUID],0),1))</f>
        <v>0</v>
      </c>
      <c r="J232" s="61" t="str">
        <f>IF(Checklist48[[#This Row],[SGUID]]="",IF(Checklist48[[#This Row],[SSGUID]]="",IF(Checklist48[[#This Row],[PIGUID]]="","",INDEX(PIs[[Column1]:[SS]],MATCH(Checklist48[[#This Row],[PIGUID]],PIs[GUID],0),2)),INDEX(PIs[[Column1]:[SS]],MATCH(Checklist48[[#This Row],[SSGUID]],PIs[SSGUID],0),18)),INDEX(PIs[[Column1]:[SS]],MATCH(Checklist48[[#This Row],[SGUID]],PIs[SGUID],0),14))</f>
        <v>FV-Smart 32.02.03</v>
      </c>
      <c r="K232" s="60" t="str">
        <f>IF(Checklist48[[#This Row],[SGUID]]="",IF(Checklist48[[#This Row],[SSGUID]]="",IF(Checklist48[[#This Row],[PIGUID]]="","",INDEX(PIs[[Column1]:[SS]],MATCH(Checklist48[[#This Row],[PIGUID]],PIs[GUID],0),4)),INDEX(PIs[[Column1]:[Ssbody]],MATCH(Checklist48[[#This Row],[SSGUID]],PIs[SSGUID],0),19)),INDEX(PIs[[Column1]:[SS]],MATCH(Checklist48[[#This Row],[SGUID]],PIs[SGUID],0),15))</f>
        <v>Het beheer van gewasbeschermingsmiddelen wordt ondersteund door metrische gegevens.</v>
      </c>
      <c r="L232" s="62" t="str">
        <f>IF(Checklist48[[#This Row],[SGUID]]="",IF(Checklist48[[#This Row],[SSGUID]]="",INDEX(PIs[[Column1]:[SS]],MATCH(Checklist48[[#This Row],[PIGUID]],PIs[GUID],0),6),""),"")</f>
        <v>Met aanvaardbare metrische gegevens kan het volgende worden berekend:
\- een lijst met gebruikte werkzame stoffen;
\- de totale hoeveelheid toegepaste werkzame stoffen (in kg/gewas kg/maand en kg/ha/maand).
Metrische gegevens behoren te verwijzen naar de diverse productielocaties van het bedrijf, tijdeenheden (bijv. groeicycli), en de hoeveelheden werkzame stof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v>
      </c>
      <c r="M232" s="60" t="str">
        <f>IF(Checklist48[[#This Row],[SSGUID]]="",IF(Checklist48[[#This Row],[PIGUID]]="","",INDEX(PIs[[Column1]:[SS]],MATCH(Checklist48[[#This Row],[PIGUID]],PIs[GUID],0),8)),"")</f>
        <v>Aanbeveling</v>
      </c>
      <c r="N232" s="68"/>
      <c r="O232" s="68"/>
      <c r="P232" s="60" t="str">
        <f>IF(Checklist48[[#This Row],[ifna]]="NA","",IF(Checklist48[[#This Row],[RelatedPQ]]=0,"",IF(Checklist48[[#This Row],[RelatedPQ]]="","",IF((INDEX(S2PQ_relational[],MATCH(Checklist48[[#This Row],[PIGUID&amp;NO]],S2PQ_relational[PIGUID &amp; "NO"],0),1))=Checklist48[[#This Row],[PIGUID]],"niet van toepassing",""))))</f>
        <v/>
      </c>
      <c r="Q232" s="60" t="str">
        <f>IF(Checklist48[[#This Row],[N.v.t.]]="niet van toepassing",INDEX(S2PQ[[Stap 2 vragen]:[Justification]],MATCH(Checklist48[[#This Row],[RelatedPQ]],S2PQ[S2PQGUID],0),3),"")</f>
        <v/>
      </c>
      <c r="R232" s="70"/>
    </row>
    <row r="233" spans="2:18" ht="90" x14ac:dyDescent="0.25">
      <c r="B233" s="58"/>
      <c r="C233" s="58" t="s">
        <v>503</v>
      </c>
      <c r="D233" s="73">
        <f>IF(Checklist48[[#This Row],[SGUID]]="",IF(Checklist48[[#This Row],[SSGUID]]="",0,1),1)</f>
        <v>1</v>
      </c>
      <c r="E233" s="58"/>
      <c r="F233" s="59" t="str">
        <f>_xlfn.IFNA(Checklist48[[#This Row],[RelatedPQ]],"NA")</f>
        <v/>
      </c>
      <c r="G233" s="60" t="str">
        <f>IF(Checklist48[[#This Row],[PIGUID]]="","",INDEX(S2PQ_relational[],MATCH(Checklist48[[#This Row],[PIGUID&amp;NO]],S2PQ_relational[PIGUID &amp; "NO"],0),2))</f>
        <v/>
      </c>
      <c r="H233" s="59" t="str">
        <f>Checklist48[[#This Row],[PIGUID]]&amp;"NO"</f>
        <v>NO</v>
      </c>
      <c r="I233" s="59" t="str">
        <f>IF(Checklist48[[#This Row],[PIGUID]]="","",INDEX(PIs[NA Exempt],MATCH(Checklist48[[#This Row],[PIGUID]],PIs[GUID],0),1))</f>
        <v/>
      </c>
      <c r="J233" s="61" t="str">
        <f>IF(Checklist48[[#This Row],[SGUID]]="",IF(Checklist48[[#This Row],[SSGUID]]="",IF(Checklist48[[#This Row],[PIGUID]]="","",INDEX(PIs[[Column1]:[SS]],MATCH(Checklist48[[#This Row],[PIGUID]],PIs[GUID],0),2)),INDEX(PIs[[Column1]:[SS]],MATCH(Checklist48[[#This Row],[SSGUID]],PIs[SSGUID],0),18)),INDEX(PIs[[Column1]:[SS]],MATCH(Checklist48[[#This Row],[SGUID]],PIs[SGUID],0),14))</f>
        <v>FV 32.03 Veiligheidstermijnen voorafgaand aan het oogsten voor gewasbeschermingsmiddelen</v>
      </c>
      <c r="K23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33" s="62" t="str">
        <f>IF(Checklist48[[#This Row],[SGUID]]="",IF(Checklist48[[#This Row],[SSGUID]]="",INDEX(PIs[[Column1]:[SS]],MATCH(Checklist48[[#This Row],[PIGUID]],PIs[GUID],0),6),""),"")</f>
        <v/>
      </c>
      <c r="M233" s="60" t="str">
        <f>IF(Checklist48[[#This Row],[SSGUID]]="",IF(Checklist48[[#This Row],[PIGUID]]="","",INDEX(PIs[[Column1]:[SS]],MATCH(Checklist48[[#This Row],[PIGUID]],PIs[GUID],0),8)),"")</f>
        <v/>
      </c>
      <c r="N233" s="68"/>
      <c r="O233" s="68"/>
      <c r="P233" s="60" t="str">
        <f>IF(Checklist48[[#This Row],[ifna]]="NA","",IF(Checklist48[[#This Row],[RelatedPQ]]=0,"",IF(Checklist48[[#This Row],[RelatedPQ]]="","",IF((INDEX(S2PQ_relational[],MATCH(Checklist48[[#This Row],[PIGUID&amp;NO]],S2PQ_relational[PIGUID &amp; "NO"],0),1))=Checklist48[[#This Row],[PIGUID]],"niet van toepassing",""))))</f>
        <v/>
      </c>
      <c r="Q233" s="60" t="str">
        <f>IF(Checklist48[[#This Row],[N.v.t.]]="niet van toepassing",INDEX(S2PQ[[Stap 2 vragen]:[Justification]],MATCH(Checklist48[[#This Row],[RelatedPQ]],S2PQ[S2PQGUID],0),3),"")</f>
        <v/>
      </c>
      <c r="R233" s="70"/>
    </row>
    <row r="234" spans="2:18" ht="135" x14ac:dyDescent="0.25">
      <c r="B234" s="58"/>
      <c r="C234" s="58"/>
      <c r="D234" s="73">
        <f>IF(Checklist48[[#This Row],[SGUID]]="",IF(Checklist48[[#This Row],[SSGUID]]="",0,1),1)</f>
        <v>0</v>
      </c>
      <c r="E234" s="58" t="s">
        <v>497</v>
      </c>
      <c r="F234" s="59" t="str">
        <f>_xlfn.IFNA(Checklist48[[#This Row],[RelatedPQ]],"NA")</f>
        <v>NA</v>
      </c>
      <c r="G234" s="60" t="e">
        <f>IF(Checklist48[[#This Row],[PIGUID]]="","",INDEX(S2PQ_relational[],MATCH(Checklist48[[#This Row],[PIGUID&amp;NO]],S2PQ_relational[PIGUID &amp; "NO"],0),2))</f>
        <v>#N/A</v>
      </c>
      <c r="H234" s="59" t="str">
        <f>Checklist48[[#This Row],[PIGUID]]&amp;"NO"</f>
        <v>6sSqmJbecIeFopFk5PWF3bNO</v>
      </c>
      <c r="I234" s="59" t="b">
        <f>IF(Checklist48[[#This Row],[PIGUID]]="","",INDEX(PIs[NA Exempt],MATCH(Checklist48[[#This Row],[PIGUID]],PIs[GUID],0),1))</f>
        <v>0</v>
      </c>
      <c r="J234" s="61" t="str">
        <f>IF(Checklist48[[#This Row],[SGUID]]="",IF(Checklist48[[#This Row],[SSGUID]]="",IF(Checklist48[[#This Row],[PIGUID]]="","",INDEX(PIs[[Column1]:[SS]],MATCH(Checklist48[[#This Row],[PIGUID]],PIs[GUID],0),2)),INDEX(PIs[[Column1]:[SS]],MATCH(Checklist48[[#This Row],[SSGUID]],PIs[SSGUID],0),18)),INDEX(PIs[[Column1]:[SS]],MATCH(Checklist48[[#This Row],[SGUID]],PIs[SGUID],0),14))</f>
        <v>FV-Smart 32.03.01</v>
      </c>
      <c r="K234"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aan de geregistreerde veiligheidstermijnen voorafgaand aan het oogsten is voldaan.</v>
      </c>
      <c r="L234" s="62" t="str">
        <f>IF(Checklist48[[#This Row],[SGUID]]="",IF(Checklist48[[#This Row],[SSGUID]]="",INDEX(PIs[[Column1]:[SS]],MATCH(Checklist48[[#This Row],[PIGUID]],PIs[GUID],0),6),""),"")</f>
        <v>De producent moet door het gebruik van registraties zoals toepassingsregistraties van gewasbeschermingsmiddelen en oogstdata, kunnen aantonen dat is voldaan aan de veiligheidstermijnen voorafgaand aan het oogsten voor gewasbeschermingsmiddelen die op gewassen worden toegepast. In het bijzonder in situaties waarin continu geoogst wordt, moeten er systemen aanwezig zijn in het veld, de boomgaard of kas (waarschuwingsborden, toepassingstijdstip etc.) om te waarborgen dat aan alle veiligheidstermijnen voorafgaand aan het oogsten wordt voldaan.</v>
      </c>
      <c r="M234" s="60" t="str">
        <f>IF(Checklist48[[#This Row],[SSGUID]]="",IF(Checklist48[[#This Row],[PIGUID]]="","",INDEX(PIs[[Column1]:[SS]],MATCH(Checklist48[[#This Row],[PIGUID]],PIs[GUID],0),8)),"")</f>
        <v>Major Must</v>
      </c>
      <c r="N234" s="68"/>
      <c r="O234" s="68"/>
      <c r="P234" s="60" t="str">
        <f>IF(Checklist48[[#This Row],[ifna]]="NA","",IF(Checklist48[[#This Row],[RelatedPQ]]=0,"",IF(Checklist48[[#This Row],[RelatedPQ]]="","",IF((INDEX(S2PQ_relational[],MATCH(Checklist48[[#This Row],[PIGUID&amp;NO]],S2PQ_relational[PIGUID &amp; "NO"],0),1))=Checklist48[[#This Row],[PIGUID]],"niet van toepassing",""))))</f>
        <v/>
      </c>
      <c r="Q234" s="60" t="str">
        <f>IF(Checklist48[[#This Row],[N.v.t.]]="niet van toepassing",INDEX(S2PQ[[Stap 2 vragen]:[Justification]],MATCH(Checklist48[[#This Row],[RelatedPQ]],S2PQ[S2PQGUID],0),3),"")</f>
        <v/>
      </c>
      <c r="R234" s="70"/>
    </row>
    <row r="235" spans="2:18" ht="33.75" x14ac:dyDescent="0.25">
      <c r="B235" s="58"/>
      <c r="C235" s="58" t="s">
        <v>556</v>
      </c>
      <c r="D235" s="73">
        <f>IF(Checklist48[[#This Row],[SGUID]]="",IF(Checklist48[[#This Row],[SSGUID]]="",0,1),1)</f>
        <v>1</v>
      </c>
      <c r="E235" s="58"/>
      <c r="F235" s="59" t="str">
        <f>_xlfn.IFNA(Checklist48[[#This Row],[RelatedPQ]],"NA")</f>
        <v/>
      </c>
      <c r="G235" s="60" t="str">
        <f>IF(Checklist48[[#This Row],[PIGUID]]="","",INDEX(S2PQ_relational[],MATCH(Checklist48[[#This Row],[PIGUID&amp;NO]],S2PQ_relational[PIGUID &amp; "NO"],0),2))</f>
        <v/>
      </c>
      <c r="H235" s="59" t="str">
        <f>Checklist48[[#This Row],[PIGUID]]&amp;"NO"</f>
        <v>NO</v>
      </c>
      <c r="I235" s="59" t="str">
        <f>IF(Checklist48[[#This Row],[PIGUID]]="","",INDEX(PIs[NA Exempt],MATCH(Checklist48[[#This Row],[PIGUID]],PIs[GUID],0),1))</f>
        <v/>
      </c>
      <c r="J235" s="61" t="str">
        <f>IF(Checklist48[[#This Row],[SGUID]]="",IF(Checklist48[[#This Row],[SSGUID]]="",IF(Checklist48[[#This Row],[PIGUID]]="","",INDEX(PIs[[Column1]:[SS]],MATCH(Checklist48[[#This Row],[PIGUID]],PIs[GUID],0),2)),INDEX(PIs[[Column1]:[SS]],MATCH(Checklist48[[#This Row],[SSGUID]],PIs[SSGUID],0),18)),INDEX(PIs[[Column1]:[SS]],MATCH(Checklist48[[#This Row],[SGUID]],PIs[SGUID],0),14))</f>
        <v>FV 32.04 Lege fusten</v>
      </c>
      <c r="K235" s="60" t="str">
        <f>IF(Checklist48[[#This Row],[SGUID]]="",IF(Checklist48[[#This Row],[SSGUID]]="",IF(Checklist48[[#This Row],[PIGUID]]="","",INDEX(PIs[[Column1]:[SS]],MATCH(Checklist48[[#This Row],[PIGUID]],PIs[GUID],0),4)),INDEX(PIs[[Column1]:[Ssbody]],MATCH(Checklist48[[#This Row],[SSGUID]],PIs[SSGUID],0),19)),INDEX(PIs[[Column1]:[SS]],MATCH(Checklist48[[#This Row],[SGUID]],PIs[SGUID],0),15))</f>
        <v>-</v>
      </c>
      <c r="L235" s="62" t="str">
        <f>IF(Checklist48[[#This Row],[SGUID]]="",IF(Checklist48[[#This Row],[SSGUID]]="",INDEX(PIs[[Column1]:[SS]],MATCH(Checklist48[[#This Row],[PIGUID]],PIs[GUID],0),6),""),"")</f>
        <v/>
      </c>
      <c r="M235" s="60" t="str">
        <f>IF(Checklist48[[#This Row],[SSGUID]]="",IF(Checklist48[[#This Row],[PIGUID]]="","",INDEX(PIs[[Column1]:[SS]],MATCH(Checklist48[[#This Row],[PIGUID]],PIs[GUID],0),8)),"")</f>
        <v/>
      </c>
      <c r="N235" s="68"/>
      <c r="O235" s="68"/>
      <c r="P235" s="60" t="str">
        <f>IF(Checklist48[[#This Row],[ifna]]="NA","",IF(Checklist48[[#This Row],[RelatedPQ]]=0,"",IF(Checklist48[[#This Row],[RelatedPQ]]="","",IF((INDEX(S2PQ_relational[],MATCH(Checklist48[[#This Row],[PIGUID&amp;NO]],S2PQ_relational[PIGUID &amp; "NO"],0),1))=Checklist48[[#This Row],[PIGUID]],"niet van toepassing",""))))</f>
        <v/>
      </c>
      <c r="Q235" s="60" t="str">
        <f>IF(Checklist48[[#This Row],[N.v.t.]]="niet van toepassing",INDEX(S2PQ[[Stap 2 vragen]:[Justification]],MATCH(Checklist48[[#This Row],[RelatedPQ]],S2PQ[S2PQGUID],0),3),"")</f>
        <v/>
      </c>
      <c r="R235" s="70"/>
    </row>
    <row r="236" spans="2:18" ht="202.5" x14ac:dyDescent="0.25">
      <c r="B236" s="58"/>
      <c r="C236" s="58"/>
      <c r="D236" s="73">
        <f>IF(Checklist48[[#This Row],[SGUID]]="",IF(Checklist48[[#This Row],[SSGUID]]="",0,1),1)</f>
        <v>0</v>
      </c>
      <c r="E236" s="58" t="s">
        <v>1266</v>
      </c>
      <c r="F236" s="59" t="str">
        <f>_xlfn.IFNA(Checklist48[[#This Row],[RelatedPQ]],"NA")</f>
        <v>NA</v>
      </c>
      <c r="G236" s="60" t="e">
        <f>IF(Checklist48[[#This Row],[PIGUID]]="","",INDEX(S2PQ_relational[],MATCH(Checklist48[[#This Row],[PIGUID&amp;NO]],S2PQ_relational[PIGUID &amp; "NO"],0),2))</f>
        <v>#N/A</v>
      </c>
      <c r="H236" s="59" t="str">
        <f>Checklist48[[#This Row],[PIGUID]]&amp;"NO"</f>
        <v>21UCZJpXGQp5zB5PbJZMksNO</v>
      </c>
      <c r="I236" s="59" t="b">
        <f>IF(Checklist48[[#This Row],[PIGUID]]="","",INDEX(PIs[NA Exempt],MATCH(Checklist48[[#This Row],[PIGUID]],PIs[GUID],0),1))</f>
        <v>0</v>
      </c>
      <c r="J236" s="61" t="str">
        <f>IF(Checklist48[[#This Row],[SGUID]]="",IF(Checklist48[[#This Row],[SSGUID]]="",IF(Checklist48[[#This Row],[PIGUID]]="","",INDEX(PIs[[Column1]:[SS]],MATCH(Checklist48[[#This Row],[PIGUID]],PIs[GUID],0),2)),INDEX(PIs[[Column1]:[SS]],MATCH(Checklist48[[#This Row],[SSGUID]],PIs[SSGUID],0),18)),INDEX(PIs[[Column1]:[SS]],MATCH(Checklist48[[#This Row],[SGUID]],PIs[SGUID],0),14))</f>
        <v>FV-Smart 32.04.01</v>
      </c>
      <c r="K236"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drie keer gespoeld met water voor ze worden opgeslagen en verwijderd, en het spoelwater wordt op zodanige wijze afgevoerd dat het risico voor het milieu wordt ingeperkt.</v>
      </c>
      <c r="L236" s="62" t="str">
        <f>IF(Checklist48[[#This Row],[SGUID]]="",IF(Checklist48[[#This Row],[SSGUID]]="",INDEX(PIs[[Column1]:[SS]],MATCH(Checklist48[[#This Row],[PIGUID]],PIs[GUID],0),6),""),"")</f>
        <v xml:space="preserve">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het wordt afgevoerd op een wijze die niet schadelijk is voor de voedselveiligheid of het milieu.
</v>
      </c>
      <c r="M236" s="60" t="str">
        <f>IF(Checklist48[[#This Row],[SSGUID]]="",IF(Checklist48[[#This Row],[PIGUID]]="","",INDEX(PIs[[Column1]:[SS]],MATCH(Checklist48[[#This Row],[PIGUID]],PIs[GUID],0),8)),"")</f>
        <v>Major Must</v>
      </c>
      <c r="N236" s="68"/>
      <c r="O236" s="68"/>
      <c r="P236" s="60" t="str">
        <f>IF(Checklist48[[#This Row],[ifna]]="NA","",IF(Checklist48[[#This Row],[RelatedPQ]]=0,"",IF(Checklist48[[#This Row],[RelatedPQ]]="","",IF((INDEX(S2PQ_relational[],MATCH(Checklist48[[#This Row],[PIGUID&amp;NO]],S2PQ_relational[PIGUID &amp; "NO"],0),1))=Checklist48[[#This Row],[PIGUID]],"niet van toepassing",""))))</f>
        <v/>
      </c>
      <c r="Q236" s="60" t="str">
        <f>IF(Checklist48[[#This Row],[N.v.t.]]="niet van toepassing",INDEX(S2PQ[[Stap 2 vragen]:[Justification]],MATCH(Checklist48[[#This Row],[RelatedPQ]],S2PQ[S2PQGUID],0),3),"")</f>
        <v/>
      </c>
      <c r="R236" s="70"/>
    </row>
    <row r="237" spans="2:18" ht="90" x14ac:dyDescent="0.25">
      <c r="B237" s="58"/>
      <c r="C237" s="58"/>
      <c r="D237" s="73">
        <f>IF(Checklist48[[#This Row],[SGUID]]="",IF(Checklist48[[#This Row],[SSGUID]]="",0,1),1)</f>
        <v>0</v>
      </c>
      <c r="E237" s="58" t="s">
        <v>1267</v>
      </c>
      <c r="F237" s="59" t="str">
        <f>_xlfn.IFNA(Checklist48[[#This Row],[RelatedPQ]],"NA")</f>
        <v>NA</v>
      </c>
      <c r="G237" s="60" t="e">
        <f>IF(Checklist48[[#This Row],[PIGUID]]="","",INDEX(S2PQ_relational[],MATCH(Checklist48[[#This Row],[PIGUID&amp;NO]],S2PQ_relational[PIGUID &amp; "NO"],0),2))</f>
        <v>#N/A</v>
      </c>
      <c r="H237" s="59" t="str">
        <f>Checklist48[[#This Row],[PIGUID]]&amp;"NO"</f>
        <v>4Vry1pZJeS581NlJpqFH1WNO</v>
      </c>
      <c r="I237" s="59" t="b">
        <f>IF(Checklist48[[#This Row],[PIGUID]]="","",INDEX(PIs[NA Exempt],MATCH(Checklist48[[#This Row],[PIGUID]],PIs[GUID],0),1))</f>
        <v>0</v>
      </c>
      <c r="J237" s="61" t="str">
        <f>IF(Checklist48[[#This Row],[SGUID]]="",IF(Checklist48[[#This Row],[SSGUID]]="",IF(Checklist48[[#This Row],[PIGUID]]="","",INDEX(PIs[[Column1]:[SS]],MATCH(Checklist48[[#This Row],[PIGUID]],PIs[GUID],0),2)),INDEX(PIs[[Column1]:[SS]],MATCH(Checklist48[[#This Row],[SSGUID]],PIs[SSGUID],0),18)),INDEX(PIs[[Column1]:[SS]],MATCH(Checklist48[[#This Row],[SGUID]],PIs[SGUID],0),14))</f>
        <v>FV-Smart 32.04.02</v>
      </c>
      <c r="K237" s="60" t="str">
        <f>IF(Checklist48[[#This Row],[SGUID]]="",IF(Checklist48[[#This Row],[SSGUID]]="",IF(Checklist48[[#This Row],[PIGUID]]="","",INDEX(PIs[[Column1]:[SS]],MATCH(Checklist48[[#This Row],[PIGUID]],PIs[GUID],0),4)),INDEX(PIs[[Column1]:[Ssbody]],MATCH(Checklist48[[#This Row],[SSGUID]],PIs[SSGUID],0),19)),INDEX(PIs[[Column1]:[SS]],MATCH(Checklist48[[#This Row],[SGUID]],PIs[SGUID],0),15))</f>
        <v>Het hergebruik van lege fusten van gewasbeschermingsmiddelen voor doeleinden die anders zijn dan het bewaren en transporteren van identieke producten wordt voorkomen.</v>
      </c>
      <c r="L237" s="62" t="str">
        <f>IF(Checklist48[[#This Row],[SGUID]]="",IF(Checklist48[[#This Row],[SSGUID]]="",INDEX(PIs[[Column1]:[SS]],MATCH(Checklist48[[#This Row],[PIGUID]],PIs[GUID],0),6),""),"")</f>
        <v>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v>
      </c>
      <c r="M237" s="60" t="str">
        <f>IF(Checklist48[[#This Row],[SSGUID]]="",IF(Checklist48[[#This Row],[PIGUID]]="","",INDEX(PIs[[Column1]:[SS]],MATCH(Checklist48[[#This Row],[PIGUID]],PIs[GUID],0),8)),"")</f>
        <v>Major Must</v>
      </c>
      <c r="N237" s="68"/>
      <c r="O237" s="68"/>
      <c r="P237" s="60" t="str">
        <f>IF(Checklist48[[#This Row],[ifna]]="NA","",IF(Checklist48[[#This Row],[RelatedPQ]]=0,"",IF(Checklist48[[#This Row],[RelatedPQ]]="","",IF((INDEX(S2PQ_relational[],MATCH(Checklist48[[#This Row],[PIGUID&amp;NO]],S2PQ_relational[PIGUID &amp; "NO"],0),1))=Checklist48[[#This Row],[PIGUID]],"niet van toepassing",""))))</f>
        <v/>
      </c>
      <c r="Q237" s="60" t="str">
        <f>IF(Checklist48[[#This Row],[N.v.t.]]="niet van toepassing",INDEX(S2PQ[[Stap 2 vragen]:[Justification]],MATCH(Checklist48[[#This Row],[RelatedPQ]],S2PQ[S2PQGUID],0),3),"")</f>
        <v/>
      </c>
      <c r="R237" s="70"/>
    </row>
    <row r="238" spans="2:18" ht="78.75" x14ac:dyDescent="0.25">
      <c r="B238" s="58"/>
      <c r="C238" s="58"/>
      <c r="D238" s="73">
        <f>IF(Checklist48[[#This Row],[SGUID]]="",IF(Checklist48[[#This Row],[SSGUID]]="",0,1),1)</f>
        <v>0</v>
      </c>
      <c r="E238" s="58" t="s">
        <v>1269</v>
      </c>
      <c r="F238" s="59" t="str">
        <f>_xlfn.IFNA(Checklist48[[#This Row],[RelatedPQ]],"NA")</f>
        <v>NA</v>
      </c>
      <c r="G238" s="60" t="e">
        <f>IF(Checklist48[[#This Row],[PIGUID]]="","",INDEX(S2PQ_relational[],MATCH(Checklist48[[#This Row],[PIGUID&amp;NO]],S2PQ_relational[PIGUID &amp; "NO"],0),2))</f>
        <v>#N/A</v>
      </c>
      <c r="H238" s="59" t="str">
        <f>Checklist48[[#This Row],[PIGUID]]&amp;"NO"</f>
        <v>5Iwlc0CDF2Su7SIzB5KfFWNO</v>
      </c>
      <c r="I238" s="59" t="b">
        <f>IF(Checklist48[[#This Row],[PIGUID]]="","",INDEX(PIs[NA Exempt],MATCH(Checklist48[[#This Row],[PIGUID]],PIs[GUID],0),1))</f>
        <v>0</v>
      </c>
      <c r="J238" s="61" t="str">
        <f>IF(Checklist48[[#This Row],[SGUID]]="",IF(Checklist48[[#This Row],[SSGUID]]="",IF(Checklist48[[#This Row],[PIGUID]]="","",INDEX(PIs[[Column1]:[SS]],MATCH(Checklist48[[#This Row],[PIGUID]],PIs[GUID],0),2)),INDEX(PIs[[Column1]:[SS]],MATCH(Checklist48[[#This Row],[SSGUID]],PIs[SSGUID],0),18)),INDEX(PIs[[Column1]:[SS]],MATCH(Checklist48[[#This Row],[SGUID]],PIs[SGUID],0),14))</f>
        <v>FV-Smart 32.04.03</v>
      </c>
      <c r="K238"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worden apart gehouden totdat ze verwijderd kunnen worden.</v>
      </c>
      <c r="L238" s="62" t="str">
        <f>IF(Checklist48[[#This Row],[SGUID]]="",IF(Checklist48[[#This Row],[SSGUID]]="",INDEX(PIs[[Column1]:[SS]],MATCH(Checklist48[[#This Row],[PIGUID]],PIs[GUID],0),6),""),"")</f>
        <v>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v>
      </c>
      <c r="M238" s="60" t="str">
        <f>IF(Checklist48[[#This Row],[SSGUID]]="",IF(Checklist48[[#This Row],[PIGUID]]="","",INDEX(PIs[[Column1]:[SS]],MATCH(Checklist48[[#This Row],[PIGUID]],PIs[GUID],0),8)),"")</f>
        <v>Minor Must</v>
      </c>
      <c r="N238" s="68"/>
      <c r="O238" s="68"/>
      <c r="P238" s="60" t="str">
        <f>IF(Checklist48[[#This Row],[ifna]]="NA","",IF(Checklist48[[#This Row],[RelatedPQ]]=0,"",IF(Checklist48[[#This Row],[RelatedPQ]]="","",IF((INDEX(S2PQ_relational[],MATCH(Checklist48[[#This Row],[PIGUID&amp;NO]],S2PQ_relational[PIGUID &amp; "NO"],0),1))=Checklist48[[#This Row],[PIGUID]],"niet van toepassing",""))))</f>
        <v/>
      </c>
      <c r="Q238" s="60" t="str">
        <f>IF(Checklist48[[#This Row],[N.v.t.]]="niet van toepassing",INDEX(S2PQ[[Stap 2 vragen]:[Justification]],MATCH(Checklist48[[#This Row],[RelatedPQ]],S2PQ[S2PQGUID],0),3),"")</f>
        <v/>
      </c>
      <c r="R238" s="70"/>
    </row>
    <row r="239" spans="2:18" ht="78.75" x14ac:dyDescent="0.25">
      <c r="B239" s="58"/>
      <c r="C239" s="58"/>
      <c r="D239" s="73">
        <f>IF(Checklist48[[#This Row],[SGUID]]="",IF(Checklist48[[#This Row],[SSGUID]]="",0,1),1)</f>
        <v>0</v>
      </c>
      <c r="E239" s="58" t="s">
        <v>1272</v>
      </c>
      <c r="F239" s="59" t="str">
        <f>_xlfn.IFNA(Checklist48[[#This Row],[RelatedPQ]],"NA")</f>
        <v>NA</v>
      </c>
      <c r="G239" s="60" t="e">
        <f>IF(Checklist48[[#This Row],[PIGUID]]="","",INDEX(S2PQ_relational[],MATCH(Checklist48[[#This Row],[PIGUID&amp;NO]],S2PQ_relational[PIGUID &amp; "NO"],0),2))</f>
        <v>#N/A</v>
      </c>
      <c r="H239" s="59" t="str">
        <f>Checklist48[[#This Row],[PIGUID]]&amp;"NO"</f>
        <v>aNAyz5Xr5oJNp9OCiWqnBNO</v>
      </c>
      <c r="I239" s="59" t="b">
        <f>IF(Checklist48[[#This Row],[PIGUID]]="","",INDEX(PIs[NA Exempt],MATCH(Checklist48[[#This Row],[PIGUID]],PIs[GUID],0),1))</f>
        <v>0</v>
      </c>
      <c r="J239" s="61" t="str">
        <f>IF(Checklist48[[#This Row],[SGUID]]="",IF(Checklist48[[#This Row],[SSGUID]]="",IF(Checklist48[[#This Row],[PIGUID]]="","",INDEX(PIs[[Column1]:[SS]],MATCH(Checklist48[[#This Row],[PIGUID]],PIs[GUID],0),2)),INDEX(PIs[[Column1]:[SS]],MATCH(Checklist48[[#This Row],[SSGUID]],PIs[SSGUID],0),18)),INDEX(PIs[[Column1]:[SS]],MATCH(Checklist48[[#This Row],[SGUID]],PIs[SGUID],0),14))</f>
        <v>FV-Smart 32.04.04</v>
      </c>
      <c r="K239"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verwijderd op een wijze die het risico voor mensen en het milieu inperkt.</v>
      </c>
      <c r="L239" s="62" t="str">
        <f>IF(Checklist48[[#This Row],[SGUID]]="",IF(Checklist48[[#This Row],[SSGUID]]="",INDEX(PIs[[Column1]:[SS]],MATCH(Checklist48[[#This Row],[PIGUID]],PIs[GUID],0),6),""),"")</f>
        <v>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v>
      </c>
      <c r="M239" s="60" t="str">
        <f>IF(Checklist48[[#This Row],[SSGUID]]="",IF(Checklist48[[#This Row],[PIGUID]]="","",INDEX(PIs[[Column1]:[SS]],MATCH(Checklist48[[#This Row],[PIGUID]],PIs[GUID],0),8)),"")</f>
        <v>Minor Must</v>
      </c>
      <c r="N239" s="68"/>
      <c r="O239" s="68"/>
      <c r="P239" s="60" t="str">
        <f>IF(Checklist48[[#This Row],[ifna]]="NA","",IF(Checklist48[[#This Row],[RelatedPQ]]=0,"",IF(Checklist48[[#This Row],[RelatedPQ]]="","",IF((INDEX(S2PQ_relational[],MATCH(Checklist48[[#This Row],[PIGUID&amp;NO]],S2PQ_relational[PIGUID &amp; "NO"],0),1))=Checklist48[[#This Row],[PIGUID]],"niet van toepassing",""))))</f>
        <v/>
      </c>
      <c r="Q239" s="60" t="str">
        <f>IF(Checklist48[[#This Row],[N.v.t.]]="niet van toepassing",INDEX(S2PQ[[Stap 2 vragen]:[Justification]],MATCH(Checklist48[[#This Row],[RelatedPQ]],S2PQ[S2PQGUID],0),3),"")</f>
        <v/>
      </c>
      <c r="R239" s="70"/>
    </row>
    <row r="240" spans="2:18" ht="78.75" x14ac:dyDescent="0.25">
      <c r="B240" s="58"/>
      <c r="C240" s="58"/>
      <c r="D240" s="73">
        <f>IF(Checklist48[[#This Row],[SGUID]]="",IF(Checklist48[[#This Row],[SSGUID]]="",0,1),1)</f>
        <v>0</v>
      </c>
      <c r="E240" s="58" t="s">
        <v>1273</v>
      </c>
      <c r="F240" s="59" t="str">
        <f>_xlfn.IFNA(Checklist48[[#This Row],[RelatedPQ]],"NA")</f>
        <v>NA</v>
      </c>
      <c r="G240" s="60" t="e">
        <f>IF(Checklist48[[#This Row],[PIGUID]]="","",INDEX(S2PQ_relational[],MATCH(Checklist48[[#This Row],[PIGUID&amp;NO]],S2PQ_relational[PIGUID &amp; "NO"],0),2))</f>
        <v>#N/A</v>
      </c>
      <c r="H240" s="59" t="str">
        <f>Checklist48[[#This Row],[PIGUID]]&amp;"NO"</f>
        <v>6zufyFuTaaIpAJbhuzxY5XNO</v>
      </c>
      <c r="I240" s="59" t="b">
        <f>IF(Checklist48[[#This Row],[PIGUID]]="","",INDEX(PIs[NA Exempt],MATCH(Checklist48[[#This Row],[PIGUID]],PIs[GUID],0),1))</f>
        <v>0</v>
      </c>
      <c r="J240" s="61" t="str">
        <f>IF(Checklist48[[#This Row],[SGUID]]="",IF(Checklist48[[#This Row],[SSGUID]]="",IF(Checklist48[[#This Row],[PIGUID]]="","",INDEX(PIs[[Column1]:[SS]],MATCH(Checklist48[[#This Row],[PIGUID]],PIs[GUID],0),2)),INDEX(PIs[[Column1]:[SS]],MATCH(Checklist48[[#This Row],[SSGUID]],PIs[SSGUID],0),18)),INDEX(PIs[[Column1]:[SS]],MATCH(Checklist48[[#This Row],[SGUID]],PIs[SGUID],0),14))</f>
        <v>FV-Smart 32.04.05</v>
      </c>
      <c r="K240" s="60" t="str">
        <f>IF(Checklist48[[#This Row],[SGUID]]="",IF(Checklist48[[#This Row],[SSGUID]]="",IF(Checklist48[[#This Row],[PIGUID]]="","",INDEX(PIs[[Column1]:[SS]],MATCH(Checklist48[[#This Row],[PIGUID]],PIs[GUID],0),4)),INDEX(PIs[[Column1]:[Ssbody]],MATCH(Checklist48[[#This Row],[SSGUID]],PIs[SSGUID],0),19)),INDEX(PIs[[Column1]:[SS]],MATCH(Checklist48[[#This Row],[SGUID]],PIs[SGUID],0),15))</f>
        <v>Er wordt gebruikgemaakt van officiële inzamel- en verwijderingssystemen als die bestaan en de lege fusten worden dan op passende wijze opgeslagen, gelabeld en verwerkt volgens de regels van dat inzamelingssysteem.</v>
      </c>
      <c r="L240" s="62" t="str">
        <f>IF(Checklist48[[#This Row],[SGUID]]="",IF(Checklist48[[#This Row],[SSGUID]]="",INDEX(PIs[[Column1]:[SS]],MATCH(Checklist48[[#This Row],[PIGUID]],PIs[GUID],0),6),""),"")</f>
        <v>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v>
      </c>
      <c r="M240" s="60" t="str">
        <f>IF(Checklist48[[#This Row],[SSGUID]]="",IF(Checklist48[[#This Row],[PIGUID]]="","",INDEX(PIs[[Column1]:[SS]],MATCH(Checklist48[[#This Row],[PIGUID]],PIs[GUID],0),8)),"")</f>
        <v>Minor Must</v>
      </c>
      <c r="N240" s="68"/>
      <c r="O240" s="68"/>
      <c r="P240" s="60" t="str">
        <f>IF(Checklist48[[#This Row],[ifna]]="NA","",IF(Checklist48[[#This Row],[RelatedPQ]]=0,"",IF(Checklist48[[#This Row],[RelatedPQ]]="","",IF((INDEX(S2PQ_relational[],MATCH(Checklist48[[#This Row],[PIGUID&amp;NO]],S2PQ_relational[PIGUID &amp; "NO"],0),1))=Checklist48[[#This Row],[PIGUID]],"niet van toepassing",""))))</f>
        <v/>
      </c>
      <c r="Q240" s="60" t="str">
        <f>IF(Checklist48[[#This Row],[N.v.t.]]="niet van toepassing",INDEX(S2PQ[[Stap 2 vragen]:[Justification]],MATCH(Checklist48[[#This Row],[RelatedPQ]],S2PQ[S2PQGUID],0),3),"")</f>
        <v/>
      </c>
      <c r="R240" s="70"/>
    </row>
    <row r="241" spans="2:18" ht="56.25" x14ac:dyDescent="0.25">
      <c r="B241" s="58"/>
      <c r="C241" s="58"/>
      <c r="D241" s="73">
        <f>IF(Checklist48[[#This Row],[SGUID]]="",IF(Checklist48[[#This Row],[SSGUID]]="",0,1),1)</f>
        <v>0</v>
      </c>
      <c r="E241" s="58" t="s">
        <v>1270</v>
      </c>
      <c r="F241" s="59" t="str">
        <f>_xlfn.IFNA(Checklist48[[#This Row],[RelatedPQ]],"NA")</f>
        <v>NA</v>
      </c>
      <c r="G241" s="60" t="e">
        <f>IF(Checklist48[[#This Row],[PIGUID]]="","",INDEX(S2PQ_relational[],MATCH(Checklist48[[#This Row],[PIGUID&amp;NO]],S2PQ_relational[PIGUID &amp; "NO"],0),2))</f>
        <v>#N/A</v>
      </c>
      <c r="H241" s="59" t="str">
        <f>Checklist48[[#This Row],[PIGUID]]&amp;"NO"</f>
        <v>4sSc6wB6nH34cXl1nkdZPgNO</v>
      </c>
      <c r="I241" s="59" t="b">
        <f>IF(Checklist48[[#This Row],[PIGUID]]="","",INDEX(PIs[NA Exempt],MATCH(Checklist48[[#This Row],[PIGUID]],PIs[GUID],0),1))</f>
        <v>0</v>
      </c>
      <c r="J241" s="61" t="str">
        <f>IF(Checklist48[[#This Row],[SGUID]]="",IF(Checklist48[[#This Row],[SSGUID]]="",IF(Checklist48[[#This Row],[PIGUID]]="","",INDEX(PIs[[Column1]:[SS]],MATCH(Checklist48[[#This Row],[PIGUID]],PIs[GUID],0),2)),INDEX(PIs[[Column1]:[SS]],MATCH(Checklist48[[#This Row],[SSGUID]],PIs[SSGUID],0),18)),INDEX(PIs[[Column1]:[SS]],MATCH(Checklist48[[#This Row],[SGUID]],PIs[SGUID],0),14))</f>
        <v>FV-Smart 32.04.06</v>
      </c>
      <c r="K241" s="60" t="str">
        <f>IF(Checklist48[[#This Row],[SGUID]]="",IF(Checklist48[[#This Row],[SSGUID]]="",IF(Checklist48[[#This Row],[PIGUID]]="","",INDEX(PIs[[Column1]:[SS]],MATCH(Checklist48[[#This Row],[PIGUID]],PIs[GUID],0),4)),INDEX(PIs[[Column1]:[Ssbody]],MATCH(Checklist48[[#This Row],[SSGUID]],PIs[SSGUID],0),19)),INDEX(PIs[[Column1]:[SS]],MATCH(Checklist48[[#This Row],[SGUID]],PIs[SGUID],0),15))</f>
        <v>Alle lokale voorschriften met betrekking tot het verwijderen of vernietigen van fusten van gewasbeschermingsmiddelen worden in acht genomen.</v>
      </c>
      <c r="L241" s="62" t="str">
        <f>IF(Checklist48[[#This Row],[SGUID]]="",IF(Checklist48[[#This Row],[SSGUID]]="",INDEX(PIs[[Column1]:[SS]],MATCH(Checklist48[[#This Row],[PIGUID]],PIs[GUID],0),6),""),"")</f>
        <v>Alle relevante nationale, regionale en lokale voorschriften en wetten, voor zover deze bestaan, met betrekking tot het verwijderen van lege fusten van gewasbeschermingsmiddelen moeten worden opgevolgd.</v>
      </c>
      <c r="M241" s="60" t="str">
        <f>IF(Checklist48[[#This Row],[SSGUID]]="",IF(Checklist48[[#This Row],[PIGUID]]="","",INDEX(PIs[[Column1]:[SS]],MATCH(Checklist48[[#This Row],[PIGUID]],PIs[GUID],0),8)),"")</f>
        <v>Major Must</v>
      </c>
      <c r="N241" s="68"/>
      <c r="O241" s="68"/>
      <c r="P241" s="60" t="str">
        <f>IF(Checklist48[[#This Row],[ifna]]="NA","",IF(Checklist48[[#This Row],[RelatedPQ]]=0,"",IF(Checklist48[[#This Row],[RelatedPQ]]="","",IF((INDEX(S2PQ_relational[],MATCH(Checklist48[[#This Row],[PIGUID&amp;NO]],S2PQ_relational[PIGUID &amp; "NO"],0),1))=Checklist48[[#This Row],[PIGUID]],"niet van toepassing",""))))</f>
        <v/>
      </c>
      <c r="Q241" s="60" t="str">
        <f>IF(Checklist48[[#This Row],[N.v.t.]]="niet van toepassing",INDEX(S2PQ[[Stap 2 vragen]:[Justification]],MATCH(Checklist48[[#This Row],[RelatedPQ]],S2PQ[S2PQGUID],0),3),"")</f>
        <v/>
      </c>
      <c r="R241" s="70"/>
    </row>
    <row r="242" spans="2:18" ht="45" x14ac:dyDescent="0.25">
      <c r="B242" s="58"/>
      <c r="C242" s="58" t="s">
        <v>607</v>
      </c>
      <c r="D242" s="73">
        <f>IF(Checklist48[[#This Row],[SGUID]]="",IF(Checklist48[[#This Row],[SSGUID]]="",0,1),1)</f>
        <v>1</v>
      </c>
      <c r="E242" s="58"/>
      <c r="F242" s="59" t="str">
        <f>_xlfn.IFNA(Checklist48[[#This Row],[RelatedPQ]],"NA")</f>
        <v/>
      </c>
      <c r="G242" s="60" t="str">
        <f>IF(Checklist48[[#This Row],[PIGUID]]="","",INDEX(S2PQ_relational[],MATCH(Checklist48[[#This Row],[PIGUID&amp;NO]],S2PQ_relational[PIGUID &amp; "NO"],0),2))</f>
        <v/>
      </c>
      <c r="H242" s="59" t="str">
        <f>Checklist48[[#This Row],[PIGUID]]&amp;"NO"</f>
        <v>NO</v>
      </c>
      <c r="I242" s="59" t="str">
        <f>IF(Checklist48[[#This Row],[PIGUID]]="","",INDEX(PIs[NA Exempt],MATCH(Checklist48[[#This Row],[PIGUID]],PIs[GUID],0),1))</f>
        <v/>
      </c>
      <c r="J242" s="61" t="str">
        <f>IF(Checklist48[[#This Row],[SGUID]]="",IF(Checklist48[[#This Row],[SSGUID]]="",IF(Checklist48[[#This Row],[PIGUID]]="","",INDEX(PIs[[Column1]:[SS]],MATCH(Checklist48[[#This Row],[PIGUID]],PIs[GUID],0),2)),INDEX(PIs[[Column1]:[SS]],MATCH(Checklist48[[#This Row],[SSGUID]],PIs[SSGUID],0),18)),INDEX(PIs[[Column1]:[SS]],MATCH(Checklist48[[#This Row],[SGUID]],PIs[SGUID],0),14))</f>
        <v>FV 32.05 Verouderde gewasbeschermingsmiddelen</v>
      </c>
      <c r="K2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2" s="62" t="str">
        <f>IF(Checklist48[[#This Row],[SGUID]]="",IF(Checklist48[[#This Row],[SSGUID]]="",INDEX(PIs[[Column1]:[SS]],MATCH(Checklist48[[#This Row],[PIGUID]],PIs[GUID],0),6),""),"")</f>
        <v/>
      </c>
      <c r="M242" s="60" t="str">
        <f>IF(Checklist48[[#This Row],[SSGUID]]="",IF(Checklist48[[#This Row],[PIGUID]]="","",INDEX(PIs[[Column1]:[SS]],MATCH(Checklist48[[#This Row],[PIGUID]],PIs[GUID],0),8)),"")</f>
        <v/>
      </c>
      <c r="N242" s="68"/>
      <c r="O242" s="68"/>
      <c r="P242" s="60" t="str">
        <f>IF(Checklist48[[#This Row],[ifna]]="NA","",IF(Checklist48[[#This Row],[RelatedPQ]]=0,"",IF(Checklist48[[#This Row],[RelatedPQ]]="","",IF((INDEX(S2PQ_relational[],MATCH(Checklist48[[#This Row],[PIGUID&amp;NO]],S2PQ_relational[PIGUID &amp; "NO"],0),1))=Checklist48[[#This Row],[PIGUID]],"niet van toepassing",""))))</f>
        <v/>
      </c>
      <c r="Q242" s="60" t="str">
        <f>IF(Checklist48[[#This Row],[N.v.t.]]="niet van toepassing",INDEX(S2PQ[[Stap 2 vragen]:[Justification]],MATCH(Checklist48[[#This Row],[RelatedPQ]],S2PQ[S2PQGUID],0),3),"")</f>
        <v/>
      </c>
      <c r="R242" s="70"/>
    </row>
    <row r="243" spans="2:18" ht="67.5" x14ac:dyDescent="0.25">
      <c r="B243" s="58"/>
      <c r="C243" s="58"/>
      <c r="D243" s="73">
        <f>IF(Checklist48[[#This Row],[SGUID]]="",IF(Checklist48[[#This Row],[SSGUID]]="",0,1),1)</f>
        <v>0</v>
      </c>
      <c r="E243" s="58" t="s">
        <v>1255</v>
      </c>
      <c r="F243" s="59" t="str">
        <f>_xlfn.IFNA(Checklist48[[#This Row],[RelatedPQ]],"NA")</f>
        <v>NA</v>
      </c>
      <c r="G243" s="60" t="e">
        <f>IF(Checklist48[[#This Row],[PIGUID]]="","",INDEX(S2PQ_relational[],MATCH(Checklist48[[#This Row],[PIGUID&amp;NO]],S2PQ_relational[PIGUID &amp; "NO"],0),2))</f>
        <v>#N/A</v>
      </c>
      <c r="H243" s="59" t="str">
        <f>Checklist48[[#This Row],[PIGUID]]&amp;"NO"</f>
        <v>1m22Ywmxm13yJsnQCwIcaINO</v>
      </c>
      <c r="I243" s="59" t="b">
        <f>IF(Checklist48[[#This Row],[PIGUID]]="","",INDEX(PIs[NA Exempt],MATCH(Checklist48[[#This Row],[PIGUID]],PIs[GUID],0),1))</f>
        <v>0</v>
      </c>
      <c r="J243" s="61" t="str">
        <f>IF(Checklist48[[#This Row],[SGUID]]="",IF(Checklist48[[#This Row],[SSGUID]]="",IF(Checklist48[[#This Row],[PIGUID]]="","",INDEX(PIs[[Column1]:[SS]],MATCH(Checklist48[[#This Row],[PIGUID]],PIs[GUID],0),2)),INDEX(PIs[[Column1]:[SS]],MATCH(Checklist48[[#This Row],[SSGUID]],PIs[SSGUID],0),18)),INDEX(PIs[[Column1]:[SS]],MATCH(Checklist48[[#This Row],[SGUID]],PIs[SGUID],0),14))</f>
        <v>FV-Smart 32.05.01</v>
      </c>
      <c r="K243" s="60" t="str">
        <f>IF(Checklist48[[#This Row],[SGUID]]="",IF(Checklist48[[#This Row],[SSGUID]]="",IF(Checklist48[[#This Row],[PIGUID]]="","",INDEX(PIs[[Column1]:[SS]],MATCH(Checklist48[[#This Row],[PIGUID]],PIs[GUID],0),4)),INDEX(PIs[[Column1]:[Ssbody]],MATCH(Checklist48[[#This Row],[SSGUID]],PIs[SSGUID],0),19)),INDEX(PIs[[Column1]:[SS]],MATCH(Checklist48[[#This Row],[SGUID]],PIs[SGUID],0),15))</f>
        <v>Verouderde gewasbeschermingsmiddelen worden veilig bewaard, geïdentificeerd en verwijderd door bevoegde of goedgekeurde kanalen.</v>
      </c>
      <c r="L243" s="62" t="str">
        <f>IF(Checklist48[[#This Row],[SGUID]]="",IF(Checklist48[[#This Row],[SSGUID]]="",INDEX(PIs[[Column1]:[SS]],MATCH(Checklist48[[#This Row],[PIGUID]],PIs[GUID],0),6),""),"")</f>
        <v>Er moeten registraties zijn die aantonen dat verouderde gewasbeschermingsmiddelen verwijderd zijn via officieel erkende kanalen. Als dit niet mogelijk is dan moeten verouderde gewasbeschermingsmiddelen veilig en herkenbaar worden bewaard.</v>
      </c>
      <c r="M243" s="60" t="str">
        <f>IF(Checklist48[[#This Row],[SSGUID]]="",IF(Checklist48[[#This Row],[PIGUID]]="","",INDEX(PIs[[Column1]:[SS]],MATCH(Checklist48[[#This Row],[PIGUID]],PIs[GUID],0),8)),"")</f>
        <v>Minor Must</v>
      </c>
      <c r="N243" s="68"/>
      <c r="O243" s="68"/>
      <c r="P243" s="60" t="str">
        <f>IF(Checklist48[[#This Row],[ifna]]="NA","",IF(Checklist48[[#This Row],[RelatedPQ]]=0,"",IF(Checklist48[[#This Row],[RelatedPQ]]="","",IF((INDEX(S2PQ_relational[],MATCH(Checklist48[[#This Row],[PIGUID&amp;NO]],S2PQ_relational[PIGUID &amp; "NO"],0),1))=Checklist48[[#This Row],[PIGUID]],"niet van toepassing",""))))</f>
        <v/>
      </c>
      <c r="Q243" s="60" t="str">
        <f>IF(Checklist48[[#This Row],[N.v.t.]]="niet van toepassing",INDEX(S2PQ[[Stap 2 vragen]:[Justification]],MATCH(Checklist48[[#This Row],[RelatedPQ]],S2PQ[S2PQGUID],0),3),"")</f>
        <v/>
      </c>
      <c r="R243" s="70"/>
    </row>
    <row r="244" spans="2:18" ht="45" x14ac:dyDescent="0.25">
      <c r="B244" s="58"/>
      <c r="C244" s="58" t="s">
        <v>582</v>
      </c>
      <c r="D244" s="73">
        <f>IF(Checklist48[[#This Row],[SGUID]]="",IF(Checklist48[[#This Row],[SSGUID]]="",0,1),1)</f>
        <v>1</v>
      </c>
      <c r="E244" s="58"/>
      <c r="F244" s="59" t="str">
        <f>_xlfn.IFNA(Checklist48[[#This Row],[RelatedPQ]],"NA")</f>
        <v/>
      </c>
      <c r="G244" s="60" t="str">
        <f>IF(Checklist48[[#This Row],[PIGUID]]="","",INDEX(S2PQ_relational[],MATCH(Checklist48[[#This Row],[PIGUID&amp;NO]],S2PQ_relational[PIGUID &amp; "NO"],0),2))</f>
        <v/>
      </c>
      <c r="H244" s="59" t="str">
        <f>Checklist48[[#This Row],[PIGUID]]&amp;"NO"</f>
        <v>NO</v>
      </c>
      <c r="I244" s="59" t="str">
        <f>IF(Checklist48[[#This Row],[PIGUID]]="","",INDEX(PIs[NA Exempt],MATCH(Checklist48[[#This Row],[PIGUID]],PIs[GUID],0),1))</f>
        <v/>
      </c>
      <c r="J244" s="61" t="str">
        <f>IF(Checklist48[[#This Row],[SGUID]]="",IF(Checklist48[[#This Row],[SSGUID]]="",IF(Checklist48[[#This Row],[PIGUID]]="","",INDEX(PIs[[Column1]:[SS]],MATCH(Checklist48[[#This Row],[PIGUID]],PIs[GUID],0),2)),INDEX(PIs[[Column1]:[SS]],MATCH(Checklist48[[#This Row],[SSGUID]],PIs[SSGUID],0),18)),INDEX(PIs[[Column1]:[SS]],MATCH(Checklist48[[#This Row],[SGUID]],PIs[SGUID],0),14))</f>
        <v>FV 32.06 Afvoer van overschot van spuitvloeistof</v>
      </c>
      <c r="K24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4" s="62" t="str">
        <f>IF(Checklist48[[#This Row],[SGUID]]="",IF(Checklist48[[#This Row],[SSGUID]]="",INDEX(PIs[[Column1]:[SS]],MATCH(Checklist48[[#This Row],[PIGUID]],PIs[GUID],0),6),""),"")</f>
        <v/>
      </c>
      <c r="M244" s="60" t="str">
        <f>IF(Checklist48[[#This Row],[SSGUID]]="",IF(Checklist48[[#This Row],[PIGUID]]="","",INDEX(PIs[[Column1]:[SS]],MATCH(Checklist48[[#This Row],[PIGUID]],PIs[GUID],0),8)),"")</f>
        <v/>
      </c>
      <c r="N244" s="68"/>
      <c r="O244" s="68"/>
      <c r="P244" s="60" t="str">
        <f>IF(Checklist48[[#This Row],[ifna]]="NA","",IF(Checklist48[[#This Row],[RelatedPQ]]=0,"",IF(Checklist48[[#This Row],[RelatedPQ]]="","",IF((INDEX(S2PQ_relational[],MATCH(Checklist48[[#This Row],[PIGUID&amp;NO]],S2PQ_relational[PIGUID &amp; "NO"],0),1))=Checklist48[[#This Row],[PIGUID]],"niet van toepassing",""))))</f>
        <v/>
      </c>
      <c r="Q244" s="60" t="str">
        <f>IF(Checklist48[[#This Row],[N.v.t.]]="niet van toepassing",INDEX(S2PQ[[Stap 2 vragen]:[Justification]],MATCH(Checklist48[[#This Row],[RelatedPQ]],S2PQ[S2PQGUID],0),3),"")</f>
        <v/>
      </c>
      <c r="R244" s="70"/>
    </row>
    <row r="245" spans="2:18" ht="135" x14ac:dyDescent="0.25">
      <c r="B245" s="58"/>
      <c r="C245" s="58"/>
      <c r="D245" s="73">
        <f>IF(Checklist48[[#This Row],[SGUID]]="",IF(Checklist48[[#This Row],[SSGUID]]="",0,1),1)</f>
        <v>0</v>
      </c>
      <c r="E245" s="58" t="s">
        <v>1250</v>
      </c>
      <c r="F245" s="59" t="str">
        <f>_xlfn.IFNA(Checklist48[[#This Row],[RelatedPQ]],"NA")</f>
        <v>NA</v>
      </c>
      <c r="G245" s="60" t="e">
        <f>IF(Checklist48[[#This Row],[PIGUID]]="","",INDEX(S2PQ_relational[],MATCH(Checklist48[[#This Row],[PIGUID&amp;NO]],S2PQ_relational[PIGUID &amp; "NO"],0),2))</f>
        <v>#N/A</v>
      </c>
      <c r="H245" s="59" t="str">
        <f>Checklist48[[#This Row],[PIGUID]]&amp;"NO"</f>
        <v>6ejZkf9y5FqfxyPH8MqUBRNO</v>
      </c>
      <c r="I245" s="59" t="b">
        <f>IF(Checklist48[[#This Row],[PIGUID]]="","",INDEX(PIs[NA Exempt],MATCH(Checklist48[[#This Row],[PIGUID]],PIs[GUID],0),1))</f>
        <v>0</v>
      </c>
      <c r="J245" s="61" t="str">
        <f>IF(Checklist48[[#This Row],[SGUID]]="",IF(Checklist48[[#This Row],[SSGUID]]="",IF(Checklist48[[#This Row],[PIGUID]]="","",INDEX(PIs[[Column1]:[SS]],MATCH(Checklist48[[#This Row],[PIGUID]],PIs[GUID],0),2)),INDEX(PIs[[Column1]:[SS]],MATCH(Checklist48[[#This Row],[SSGUID]],PIs[SSGUID],0),18)),INDEX(PIs[[Column1]:[SS]],MATCH(Checklist48[[#This Row],[SGUID]],PIs[SGUID],0),14))</f>
        <v>FV-Smart 32.06.01</v>
      </c>
      <c r="K245" s="60" t="str">
        <f>IF(Checklist48[[#This Row],[SGUID]]="",IF(Checklist48[[#This Row],[SSGUID]]="",IF(Checklist48[[#This Row],[PIGUID]]="","",INDEX(PIs[[Column1]:[SS]],MATCH(Checklist48[[#This Row],[PIGUID]],PIs[GUID],0),4)),INDEX(PIs[[Column1]:[Ssbody]],MATCH(Checklist48[[#This Row],[SSGUID]],PIs[SSGUID],0),19)),INDEX(PIs[[Column1]:[SS]],MATCH(Checklist48[[#This Row],[SGUID]],PIs[SGUID],0),15))</f>
        <v>Het overschot van toepassingsmengsels of het water waarmee de tank wordt gespoeld worden op verantwoorde wijze afgevoerd.</v>
      </c>
      <c r="L245" s="62" t="str">
        <f>IF(Checklist48[[#This Row],[SGUID]]="",IF(Checklist48[[#This Row],[SSGUID]]="",INDEX(PIs[[Column1]:[SS]],MATCH(Checklist48[[#This Row],[PIGUID]],PIs[GUID],0),6),""),"")</f>
        <v>Het toepassen van het overschot van spuitvloeistof of het water waarmee de tank wordt gespoeld op de gewassen, moet de voorkeur krijgen als verwijderingsmethode, op voorwaarde dat het algehele doseringsvolume zoals vermeld op het etiket niet wordt overschreden. Het overschot van spuitvloeistof of het water waarmee de tank wordt gespoeld moet worden afgevoerd op een wijze die geen risico vormt voor het milieu.
Er mag geen afvalwater van landbouwchemicaliën in het open milieu worden vrijgegeven.
Registraties moeten worden bewaard.</v>
      </c>
      <c r="M245" s="60" t="str">
        <f>IF(Checklist48[[#This Row],[SSGUID]]="",IF(Checklist48[[#This Row],[PIGUID]]="","",INDEX(PIs[[Column1]:[SS]],MATCH(Checklist48[[#This Row],[PIGUID]],PIs[GUID],0),8)),"")</f>
        <v>Minor Must</v>
      </c>
      <c r="N245" s="68"/>
      <c r="O245" s="68"/>
      <c r="P245" s="60" t="str">
        <f>IF(Checklist48[[#This Row],[ifna]]="NA","",IF(Checklist48[[#This Row],[RelatedPQ]]=0,"",IF(Checklist48[[#This Row],[RelatedPQ]]="","",IF((INDEX(S2PQ_relational[],MATCH(Checklist48[[#This Row],[PIGUID&amp;NO]],S2PQ_relational[PIGUID &amp; "NO"],0),1))=Checklist48[[#This Row],[PIGUID]],"niet van toepassing",""))))</f>
        <v/>
      </c>
      <c r="Q245" s="60" t="str">
        <f>IF(Checklist48[[#This Row],[N.v.t.]]="niet van toepassing",INDEX(S2PQ[[Stap 2 vragen]:[Justification]],MATCH(Checklist48[[#This Row],[RelatedPQ]],S2PQ[S2PQGUID],0),3),"")</f>
        <v/>
      </c>
      <c r="R245" s="70"/>
    </row>
    <row r="246" spans="2:18" ht="33.75" x14ac:dyDescent="0.25">
      <c r="B246" s="58"/>
      <c r="C246" s="58" t="s">
        <v>79</v>
      </c>
      <c r="D246" s="73">
        <f>IF(Checklist48[[#This Row],[SGUID]]="",IF(Checklist48[[#This Row],[SSGUID]]="",0,1),1)</f>
        <v>1</v>
      </c>
      <c r="E246" s="58"/>
      <c r="F246" s="59" t="str">
        <f>_xlfn.IFNA(Checklist48[[#This Row],[RelatedPQ]],"NA")</f>
        <v/>
      </c>
      <c r="G246" s="60" t="str">
        <f>IF(Checklist48[[#This Row],[PIGUID]]="","",INDEX(S2PQ_relational[],MATCH(Checklist48[[#This Row],[PIGUID&amp;NO]],S2PQ_relational[PIGUID &amp; "NO"],0),2))</f>
        <v/>
      </c>
      <c r="H246" s="59" t="str">
        <f>Checklist48[[#This Row],[PIGUID]]&amp;"NO"</f>
        <v>NO</v>
      </c>
      <c r="I246" s="59" t="str">
        <f>IF(Checklist48[[#This Row],[PIGUID]]="","",INDEX(PIs[NA Exempt],MATCH(Checklist48[[#This Row],[PIGUID]],PIs[GUID],0),1))</f>
        <v/>
      </c>
      <c r="J246" s="61" t="str">
        <f>IF(Checklist48[[#This Row],[SGUID]]="",IF(Checklist48[[#This Row],[SSGUID]]="",IF(Checklist48[[#This Row],[PIGUID]]="","",INDEX(PIs[[Column1]:[SS]],MATCH(Checklist48[[#This Row],[PIGUID]],PIs[GUID],0),2)),INDEX(PIs[[Column1]:[SS]],MATCH(Checklist48[[#This Row],[SSGUID]],PIs[SSGUID],0),18)),INDEX(PIs[[Column1]:[SS]],MATCH(Checklist48[[#This Row],[SGUID]],PIs[SGUID],0),14))</f>
        <v>FV 32.07 Residu-analyse</v>
      </c>
      <c r="K24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6" s="62" t="str">
        <f>IF(Checklist48[[#This Row],[SGUID]]="",IF(Checklist48[[#This Row],[SSGUID]]="",INDEX(PIs[[Column1]:[SS]],MATCH(Checklist48[[#This Row],[PIGUID]],PIs[GUID],0),6),""),"")</f>
        <v/>
      </c>
      <c r="M246" s="60" t="str">
        <f>IF(Checklist48[[#This Row],[SSGUID]]="",IF(Checklist48[[#This Row],[PIGUID]]="","",INDEX(PIs[[Column1]:[SS]],MATCH(Checklist48[[#This Row],[PIGUID]],PIs[GUID],0),8)),"")</f>
        <v/>
      </c>
      <c r="N246" s="68"/>
      <c r="O246" s="68"/>
      <c r="P246" s="60" t="str">
        <f>IF(Checklist48[[#This Row],[ifna]]="NA","",IF(Checklist48[[#This Row],[RelatedPQ]]=0,"",IF(Checklist48[[#This Row],[RelatedPQ]]="","",IF((INDEX(S2PQ_relational[],MATCH(Checklist48[[#This Row],[PIGUID&amp;NO]],S2PQ_relational[PIGUID &amp; "NO"],0),1))=Checklist48[[#This Row],[PIGUID]],"niet van toepassing",""))))</f>
        <v/>
      </c>
      <c r="Q246" s="60" t="str">
        <f>IF(Checklist48[[#This Row],[N.v.t.]]="niet van toepassing",INDEX(S2PQ[[Stap 2 vragen]:[Justification]],MATCH(Checklist48[[#This Row],[RelatedPQ]],S2PQ[S2PQGUID],0),3),"")</f>
        <v/>
      </c>
      <c r="R246" s="70"/>
    </row>
    <row r="247" spans="2:18" ht="123.75" x14ac:dyDescent="0.25">
      <c r="B247" s="58"/>
      <c r="C247" s="58"/>
      <c r="D247" s="73">
        <f>IF(Checklist48[[#This Row],[SGUID]]="",IF(Checklist48[[#This Row],[SSGUID]]="",0,1),1)</f>
        <v>0</v>
      </c>
      <c r="E247" s="58" t="s">
        <v>92</v>
      </c>
      <c r="F247" s="59" t="str">
        <f>_xlfn.IFNA(Checklist48[[#This Row],[RelatedPQ]],"NA")</f>
        <v>NA</v>
      </c>
      <c r="G247" s="60" t="e">
        <f>IF(Checklist48[[#This Row],[PIGUID]]="","",INDEX(S2PQ_relational[],MATCH(Checklist48[[#This Row],[PIGUID&amp;NO]],S2PQ_relational[PIGUID &amp; "NO"],0),2))</f>
        <v>#N/A</v>
      </c>
      <c r="H247" s="59" t="str">
        <f>Checklist48[[#This Row],[PIGUID]]&amp;"NO"</f>
        <v>660GdCXFhYcYKrEn1pOipINO</v>
      </c>
      <c r="I247" s="59" t="b">
        <f>IF(Checklist48[[#This Row],[PIGUID]]="","",INDEX(PIs[NA Exempt],MATCH(Checklist48[[#This Row],[PIGUID]],PIs[GUID],0),1))</f>
        <v>0</v>
      </c>
      <c r="J247" s="61" t="str">
        <f>IF(Checklist48[[#This Row],[SGUID]]="",IF(Checklist48[[#This Row],[SSGUID]]="",IF(Checklist48[[#This Row],[PIGUID]]="","",INDEX(PIs[[Column1]:[SS]],MATCH(Checklist48[[#This Row],[PIGUID]],PIs[GUID],0),2)),INDEX(PIs[[Column1]:[SS]],MATCH(Checklist48[[#This Row],[SSGUID]],PIs[SSGUID],0),18)),INDEX(PIs[[Column1]:[SS]],MATCH(Checklist48[[#This Row],[SGUID]],PIs[SGUID],0),14))</f>
        <v>FV-Smart 32.07.01</v>
      </c>
      <c r="K247" s="60" t="str">
        <f>IF(Checklist48[[#This Row],[SGUID]]="",IF(Checklist48[[#This Row],[SSGUID]]="",IF(Checklist48[[#This Row],[PIGUID]]="","",INDEX(PIs[[Column1]:[SS]],MATCH(Checklist48[[#This Row],[PIGUID]],PIs[GUID],0),4)),INDEX(PIs[[Column1]:[Ssbody]],MATCH(Checklist48[[#This Row],[SSGUID]],PIs[SSGUID],0),19)),INDEX(PIs[[Column1]:[SS]],MATCH(Checklist48[[#This Row],[SGUID]],PIs[SGUID],0),15))</f>
        <v>Informatie over de maximumwaarde voor residuen (MRL’s) is beschikbaar voor de markten van bestemming waar de producten verhandeld gaan worden.</v>
      </c>
      <c r="L247" s="62" t="str">
        <f>IF(Checklist48[[#This Row],[SGUID]]="",IF(Checklist48[[#This Row],[SSGUID]]="",INDEX(PIs[[Column1]:[SS]],MATCH(Checklist48[[#This Row],[PIGUID]],PIs[GUID],0),6),""),"")</f>
        <v>De producent of de klant van de producent moet een lijst beschikbaar hebben met daarop de geldige van toepassing zijnde MRL’s van alle markten waar producten naar verwachting verhandeld gaan worden (binnenlands en/of internationaal). De MRL’s moeten worden geïdentificeerd ofwel door aantoonbare communicatie met klanten waarin de beoogde markten worden bevestigd, ofwel door het specifieke land of de specifieke landen te selecteren waar producten naar verwachting verhandeld gaan worden.</v>
      </c>
      <c r="M247" s="60" t="str">
        <f>IF(Checklist48[[#This Row],[SSGUID]]="",IF(Checklist48[[#This Row],[PIGUID]]="","",INDEX(PIs[[Column1]:[SS]],MATCH(Checklist48[[#This Row],[PIGUID]],PIs[GUID],0),8)),"")</f>
        <v>Major Must</v>
      </c>
      <c r="N247" s="68"/>
      <c r="O247" s="68"/>
      <c r="P247" s="60" t="str">
        <f>IF(Checklist48[[#This Row],[ifna]]="NA","",IF(Checklist48[[#This Row],[RelatedPQ]]=0,"",IF(Checklist48[[#This Row],[RelatedPQ]]="","",IF((INDEX(S2PQ_relational[],MATCH(Checklist48[[#This Row],[PIGUID&amp;NO]],S2PQ_relational[PIGUID &amp; "NO"],0),1))=Checklist48[[#This Row],[PIGUID]],"niet van toepassing",""))))</f>
        <v/>
      </c>
      <c r="Q247" s="60" t="str">
        <f>IF(Checklist48[[#This Row],[N.v.t.]]="niet van toepassing",INDEX(S2PQ[[Stap 2 vragen]:[Justification]],MATCH(Checklist48[[#This Row],[RelatedPQ]],S2PQ[S2PQGUID],0),3),"")</f>
        <v/>
      </c>
      <c r="R247" s="70"/>
    </row>
    <row r="248" spans="2:18" ht="409.5" x14ac:dyDescent="0.25">
      <c r="B248" s="58"/>
      <c r="C248" s="58"/>
      <c r="D248" s="73">
        <f>IF(Checklist48[[#This Row],[SGUID]]="",IF(Checklist48[[#This Row],[SSGUID]]="",0,1),1)</f>
        <v>0</v>
      </c>
      <c r="E248" s="58" t="s">
        <v>80</v>
      </c>
      <c r="F248" s="59" t="str">
        <f>_xlfn.IFNA(Checklist48[[#This Row],[RelatedPQ]],"NA")</f>
        <v>NA</v>
      </c>
      <c r="G248" s="60" t="e">
        <f>IF(Checklist48[[#This Row],[PIGUID]]="","",INDEX(S2PQ_relational[],MATCH(Checklist48[[#This Row],[PIGUID&amp;NO]],S2PQ_relational[PIGUID &amp; "NO"],0),2))</f>
        <v>#N/A</v>
      </c>
      <c r="H248" s="59" t="str">
        <f>Checklist48[[#This Row],[PIGUID]]&amp;"NO"</f>
        <v>5549Iv0gWkgX4FDJVWFH8dNO</v>
      </c>
      <c r="I248" s="59" t="b">
        <f>IF(Checklist48[[#This Row],[PIGUID]]="","",INDEX(PIs[NA Exempt],MATCH(Checklist48[[#This Row],[PIGUID]],PIs[GUID],0),1))</f>
        <v>0</v>
      </c>
      <c r="J248" s="61" t="str">
        <f>IF(Checklist48[[#This Row],[SGUID]]="",IF(Checklist48[[#This Row],[SSGUID]]="",IF(Checklist48[[#This Row],[PIGUID]]="","",INDEX(PIs[[Column1]:[SS]],MATCH(Checklist48[[#This Row],[PIGUID]],PIs[GUID],0),2)),INDEX(PIs[[Column1]:[SS]],MATCH(Checklist48[[#This Row],[SSGUID]],PIs[SSGUID],0),18)),INDEX(PIs[[Column1]:[SS]],MATCH(Checklist48[[#This Row],[SGUID]],PIs[SGUID],0),14))</f>
        <v>FV-Smart 32.07.02</v>
      </c>
      <c r="K248"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gemaakt voor alle geregistreerde producten en er is voldaan aan de vereiste maximumwaarde voor residuen (MRL) van de toepasselijke markt(en).</v>
      </c>
      <c r="L248" s="62" t="str">
        <f>IF(Checklist48[[#This Row],[SGUID]]="",IF(Checklist48[[#This Row],[SSGUID]]="",INDEX(PIs[[Column1]:[SS]],MATCH(Checklist48[[#This Row],[PIGUID]],PIs[GUID],0),6),""),"")</f>
        <v>De risicobeoordeling moet alle geregistreerde gewassen afdekken en het potentiële risico beschrijven dat de MRL’s zullen worden overschreden op basis van het gebruik van gewasbeschermingsmiddelen.
De risicobeoordeling kan concluderen dat analyses niet vereist zijn wanneer aan al de volgende voorwaarden is voldaan:
\- geen gebruik van gewasbeschermingsmiddelen tijdens het productieseizoen of tijdens de naoogstverwerking;
\- bewijs van het testen van residuen door de klant (verwerker of andere);
\- een risicobeoordeling die gevalideerd is door een onafhankelijke derde partij (bijv. auditor van een certificerende instelling (CI)) of de klant.
Indien de risicobeoordeling concludeert dat een analyse is vereist, moet het aantal, het type, de locatie en de frequentie van de bemonstering worden geregistreerd.
Het voldoen aan de MRL-drempels in het land van productie is vereist, ongeacht of het product naar andere landen wordt geëxporteerd. Als MRL’s van de markt van de beoogde export strikter zijn dan die van het land van productie, is er documentatie aanwezig dat deze MRL’s in aanmerking zijn genomen. Documentatie moet exportbesluiten ondersteunen op basis van gebruik van gewasbeschermingsmiddelen en MRL-analyseresultaten om naleving van de voorschriften in het land van bestemming te handhaven.
Indien tussenpersonen verantwoordelijk zijn voor alle transporten en het land van bestemming zich buiten de controle van de producent bevindt, moet naleving van de MRL’s in het land van productie geverifieerd worden.
De producent kan de risicobeoordeling en de bemonstering delegeren aan een systeem voor residumonitoring dat door een derde partij wordt beheerd en dat wordt beoordeeld door een GLOBALG.A.P. erkende CI.</v>
      </c>
      <c r="M248" s="60" t="str">
        <f>IF(Checklist48[[#This Row],[SSGUID]]="",IF(Checklist48[[#This Row],[PIGUID]]="","",INDEX(PIs[[Column1]:[SS]],MATCH(Checklist48[[#This Row],[PIGUID]],PIs[GUID],0),8)),"")</f>
        <v>Major Must</v>
      </c>
      <c r="N248" s="68"/>
      <c r="O248" s="68"/>
      <c r="P248" s="60" t="str">
        <f>IF(Checklist48[[#This Row],[ifna]]="NA","",IF(Checklist48[[#This Row],[RelatedPQ]]=0,"",IF(Checklist48[[#This Row],[RelatedPQ]]="","",IF((INDEX(S2PQ_relational[],MATCH(Checklist48[[#This Row],[PIGUID&amp;NO]],S2PQ_relational[PIGUID &amp; "NO"],0),1))=Checklist48[[#This Row],[PIGUID]],"niet van toepassing",""))))</f>
        <v/>
      </c>
      <c r="Q248" s="60" t="str">
        <f>IF(Checklist48[[#This Row],[N.v.t.]]="niet van toepassing",INDEX(S2PQ[[Stap 2 vragen]:[Justification]],MATCH(Checklist48[[#This Row],[RelatedPQ]],S2PQ[S2PQGUID],0),3),"")</f>
        <v/>
      </c>
      <c r="R248" s="70"/>
    </row>
    <row r="249" spans="2:18" ht="33.75" x14ac:dyDescent="0.25">
      <c r="B249" s="58"/>
      <c r="C249" s="58"/>
      <c r="D249" s="73">
        <f>IF(Checklist48[[#This Row],[SGUID]]="",IF(Checklist48[[#This Row],[SSGUID]]="",0,1),1)</f>
        <v>0</v>
      </c>
      <c r="E249" s="58" t="s">
        <v>73</v>
      </c>
      <c r="F249" s="59" t="str">
        <f>_xlfn.IFNA(Checklist48[[#This Row],[RelatedPQ]],"NA")</f>
        <v>NA</v>
      </c>
      <c r="G249" s="60" t="e">
        <f>IF(Checklist48[[#This Row],[PIGUID]]="","",INDEX(S2PQ_relational[],MATCH(Checklist48[[#This Row],[PIGUID&amp;NO]],S2PQ_relational[PIGUID &amp; "NO"],0),2))</f>
        <v>#N/A</v>
      </c>
      <c r="H249" s="59" t="str">
        <f>Checklist48[[#This Row],[PIGUID]]&amp;"NO"</f>
        <v>1ILPT01JIkwsC8isQ4H8kKNO</v>
      </c>
      <c r="I249" s="59" t="b">
        <f>IF(Checklist48[[#This Row],[PIGUID]]="","",INDEX(PIs[NA Exempt],MATCH(Checklist48[[#This Row],[PIGUID]],PIs[GUID],0),1))</f>
        <v>0</v>
      </c>
      <c r="J249" s="61" t="str">
        <f>IF(Checklist48[[#This Row],[SGUID]]="",IF(Checklist48[[#This Row],[SSGUID]]="",IF(Checklist48[[#This Row],[PIGUID]]="","",INDEX(PIs[[Column1]:[SS]],MATCH(Checklist48[[#This Row],[PIGUID]],PIs[GUID],0),2)),INDEX(PIs[[Column1]:[SS]],MATCH(Checklist48[[#This Row],[SSGUID]],PIs[SSGUID],0),18)),INDEX(PIs[[Column1]:[SS]],MATCH(Checklist48[[#This Row],[SGUID]],PIs[SGUID],0),14))</f>
        <v>FV-Smart 32.07.03</v>
      </c>
      <c r="K249" s="60" t="str">
        <f>IF(Checklist48[[#This Row],[SGUID]]="",IF(Checklist48[[#This Row],[SSGUID]]="",IF(Checklist48[[#This Row],[PIGUID]]="","",INDEX(PIs[[Column1]:[SS]],MATCH(Checklist48[[#This Row],[PIGUID]],PIs[GUID],0),4)),INDEX(PIs[[Column1]:[Ssbody]],MATCH(Checklist48[[#This Row],[SSGUID]],PIs[SSGUID],0),19)),INDEX(PIs[[Column1]:[SS]],MATCH(Checklist48[[#This Row],[SGUID]],PIs[SGUID],0),15))</f>
        <v>De juiste bemonsterings- en testprocedures voor de maximumwaarde voor residuen (MRL) worden gevolgd.</v>
      </c>
      <c r="L249" s="62" t="str">
        <f>IF(Checklist48[[#This Row],[SGUID]]="",IF(Checklist48[[#This Row],[SSGUID]]="",INDEX(PIs[[Column1]:[SS]],MATCH(Checklist48[[#This Row],[PIGUID]],PIs[GUID],0),6),""),"")</f>
        <v>Er moet gedocumenteerd bewijs beschikbaar zijn dat naleving van de toepasselijke bemonsteringsprocedures aantoont.</v>
      </c>
      <c r="M249" s="60" t="str">
        <f>IF(Checklist48[[#This Row],[SSGUID]]="",IF(Checklist48[[#This Row],[PIGUID]]="","",INDEX(PIs[[Column1]:[SS]],MATCH(Checklist48[[#This Row],[PIGUID]],PIs[GUID],0),8)),"")</f>
        <v>Major Must</v>
      </c>
      <c r="N249" s="68"/>
      <c r="O249" s="68"/>
      <c r="P249" s="60" t="str">
        <f>IF(Checklist48[[#This Row],[ifna]]="NA","",IF(Checklist48[[#This Row],[RelatedPQ]]=0,"",IF(Checklist48[[#This Row],[RelatedPQ]]="","",IF((INDEX(S2PQ_relational[],MATCH(Checklist48[[#This Row],[PIGUID&amp;NO]],S2PQ_relational[PIGUID &amp; "NO"],0),1))=Checklist48[[#This Row],[PIGUID]],"niet van toepassing",""))))</f>
        <v/>
      </c>
      <c r="Q249" s="60" t="str">
        <f>IF(Checklist48[[#This Row],[N.v.t.]]="niet van toepassing",INDEX(S2PQ[[Stap 2 vragen]:[Justification]],MATCH(Checklist48[[#This Row],[RelatedPQ]],S2PQ[S2PQGUID],0),3),"")</f>
        <v/>
      </c>
      <c r="R249" s="70"/>
    </row>
    <row r="250" spans="2:18" ht="146.25" x14ac:dyDescent="0.25">
      <c r="B250" s="58"/>
      <c r="C250" s="58"/>
      <c r="D250" s="73">
        <f>IF(Checklist48[[#This Row],[SGUID]]="",IF(Checklist48[[#This Row],[SSGUID]]="",0,1),1)</f>
        <v>0</v>
      </c>
      <c r="E250" s="58" t="s">
        <v>98</v>
      </c>
      <c r="F250" s="59" t="str">
        <f>_xlfn.IFNA(Checklist48[[#This Row],[RelatedPQ]],"NA")</f>
        <v>NA</v>
      </c>
      <c r="G250" s="60" t="e">
        <f>IF(Checklist48[[#This Row],[PIGUID]]="","",INDEX(S2PQ_relational[],MATCH(Checklist48[[#This Row],[PIGUID&amp;NO]],S2PQ_relational[PIGUID &amp; "NO"],0),2))</f>
        <v>#N/A</v>
      </c>
      <c r="H250" s="59" t="str">
        <f>Checklist48[[#This Row],[PIGUID]]&amp;"NO"</f>
        <v>48kQWqDtx15a6mj88diDn6NO</v>
      </c>
      <c r="I250" s="59" t="b">
        <f>IF(Checklist48[[#This Row],[PIGUID]]="","",INDEX(PIs[NA Exempt],MATCH(Checklist48[[#This Row],[PIGUID]],PIs[GUID],0),1))</f>
        <v>0</v>
      </c>
      <c r="J250" s="61" t="str">
        <f>IF(Checklist48[[#This Row],[SGUID]]="",IF(Checklist48[[#This Row],[SSGUID]]="",IF(Checklist48[[#This Row],[PIGUID]]="","",INDEX(PIs[[Column1]:[SS]],MATCH(Checklist48[[#This Row],[PIGUID]],PIs[GUID],0),2)),INDEX(PIs[[Column1]:[SS]],MATCH(Checklist48[[#This Row],[SSGUID]],PIs[SSGUID],0),18)),INDEX(PIs[[Column1]:[SS]],MATCH(Checklist48[[#This Row],[SGUID]],PIs[SGUID],0),14))</f>
        <v>FV-Smart 32.07.04</v>
      </c>
      <c r="K25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actieplan beschikbaar dat de stappen beschrijft die gevolgd moeten worden als een gewasbeschermingsmiddel waarvoor geen toestemming is verleend, wordt gedetecteerd in de bemonstering van de maximumwaarde voor residuen (MRL).</v>
      </c>
      <c r="L250" s="62" t="str">
        <f>IF(Checklist48[[#This Row],[SGUID]]="",IF(Checklist48[[#This Row],[SSGUID]]="",INDEX(PIs[[Column1]:[SS]],MATCH(Checklist48[[#This Row],[PIGUID]],PIs[GUID],0),6),""),"")</f>
        <v>Er moet een gedocumenteerd actieplan beschikbaar zijn dat de stappen beschrijft die gevolgd moeten worden in het geval dat de MRL-analyse de aanwezigheid detecteert van een gewasbeschermingsmiddel waarvoor geen toestemming is verleend voor gebruik op het product (niet geregistreerd in het land van productie, niet geëtiketteerd voor gebruik op het product, etc.).
Het plan moet de stappen toelichten die worden gezet om de oorzaak te onderzoeken, om te waarborgen dat alle risico’s voor voedselveiligheid worden ingeperkt en om zo nodig te zorgen voor verwijdering van het product.</v>
      </c>
      <c r="M250" s="60" t="str">
        <f>IF(Checklist48[[#This Row],[SSGUID]]="",IF(Checklist48[[#This Row],[PIGUID]]="","",INDEX(PIs[[Column1]:[SS]],MATCH(Checklist48[[#This Row],[PIGUID]],PIs[GUID],0),8)),"")</f>
        <v>Major Must</v>
      </c>
      <c r="N250" s="68"/>
      <c r="O250" s="68"/>
      <c r="P250" s="60" t="str">
        <f>IF(Checklist48[[#This Row],[ifna]]="NA","",IF(Checklist48[[#This Row],[RelatedPQ]]=0,"",IF(Checklist48[[#This Row],[RelatedPQ]]="","",IF((INDEX(S2PQ_relational[],MATCH(Checklist48[[#This Row],[PIGUID&amp;NO]],S2PQ_relational[PIGUID &amp; "NO"],0),1))=Checklist48[[#This Row],[PIGUID]],"niet van toepassing",""))))</f>
        <v/>
      </c>
      <c r="Q250" s="60" t="str">
        <f>IF(Checklist48[[#This Row],[N.v.t.]]="niet van toepassing",INDEX(S2PQ[[Stap 2 vragen]:[Justification]],MATCH(Checklist48[[#This Row],[RelatedPQ]],S2PQ[S2PQGUID],0),3),"")</f>
        <v/>
      </c>
      <c r="R250" s="70"/>
    </row>
    <row r="251" spans="2:18" ht="101.25" x14ac:dyDescent="0.25">
      <c r="B251" s="58"/>
      <c r="C251" s="58"/>
      <c r="D251" s="73">
        <f>IF(Checklist48[[#This Row],[SGUID]]="",IF(Checklist48[[#This Row],[SSGUID]]="",0,1),1)</f>
        <v>0</v>
      </c>
      <c r="E251" s="58" t="s">
        <v>86</v>
      </c>
      <c r="F251" s="59" t="str">
        <f>_xlfn.IFNA(Checklist48[[#This Row],[RelatedPQ]],"NA")</f>
        <v>NA</v>
      </c>
      <c r="G251" s="60" t="e">
        <f>IF(Checklist48[[#This Row],[PIGUID]]="","",INDEX(S2PQ_relational[],MATCH(Checklist48[[#This Row],[PIGUID&amp;NO]],S2PQ_relational[PIGUID &amp; "NO"],0),2))</f>
        <v>#N/A</v>
      </c>
      <c r="H251" s="59" t="str">
        <f>Checklist48[[#This Row],[PIGUID]]&amp;"NO"</f>
        <v>6NWBBBqg9MpWojgGW2ZIGHNO</v>
      </c>
      <c r="I251" s="59" t="b">
        <f>IF(Checklist48[[#This Row],[PIGUID]]="","",INDEX(PIs[NA Exempt],MATCH(Checklist48[[#This Row],[PIGUID]],PIs[GUID],0),1))</f>
        <v>0</v>
      </c>
      <c r="J251" s="61" t="str">
        <f>IF(Checklist48[[#This Row],[SGUID]]="",IF(Checklist48[[#This Row],[SSGUID]]="",IF(Checklist48[[#This Row],[PIGUID]]="","",INDEX(PIs[[Column1]:[SS]],MATCH(Checklist48[[#This Row],[PIGUID]],PIs[GUID],0),2)),INDEX(PIs[[Column1]:[SS]],MATCH(Checklist48[[#This Row],[SSGUID]],PIs[SSGUID],0),18)),INDEX(PIs[[Column1]:[SS]],MATCH(Checklist48[[#This Row],[SGUID]],PIs[SGUID],0),14))</f>
        <v>FV-Smart 32.07.05</v>
      </c>
      <c r="K251"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actieplan beschikbaar dat de stappen beschrijft die gezet moeten worden als een maximumwaarde voor residuen (MRL) wordt overschreden.</v>
      </c>
      <c r="L251" s="62" t="str">
        <f>IF(Checklist48[[#This Row],[SGUID]]="",IF(Checklist48[[#This Row],[SSGUID]]="",INDEX(PIs[[Column1]:[SS]],MATCH(Checklist48[[#This Row],[PIGUID]],PIs[GUID],0),6),""),"")</f>
        <v>Er moet een gedocumenteerd actieplan beschikbaar zijn dat de stappen en acties beschrijft die uitgevoerd moeten worden in het geval dat uit residu-analyse van een gewasbeschermingsmiddel blijkt dat een MRL is overschreden (MRL van zowel land van productie als landen van bestemming, indien verschillend). Het actieplan moet communicatie met klanten omvatten en kan onderdeel zijn van de procedure voor het terugroepen en uit de handel nemen van producten.</v>
      </c>
      <c r="M251" s="60" t="str">
        <f>IF(Checklist48[[#This Row],[SSGUID]]="",IF(Checklist48[[#This Row],[PIGUID]]="","",INDEX(PIs[[Column1]:[SS]],MATCH(Checklist48[[#This Row],[PIGUID]],PIs[GUID],0),8)),"")</f>
        <v>Major Must</v>
      </c>
      <c r="N251" s="68"/>
      <c r="O251" s="68"/>
      <c r="P251" s="60" t="str">
        <f>IF(Checklist48[[#This Row],[ifna]]="NA","",IF(Checklist48[[#This Row],[RelatedPQ]]=0,"",IF(Checklist48[[#This Row],[RelatedPQ]]="","",IF((INDEX(S2PQ_relational[],MATCH(Checklist48[[#This Row],[PIGUID&amp;NO]],S2PQ_relational[PIGUID &amp; "NO"],0),1))=Checklist48[[#This Row],[PIGUID]],"niet van toepassing",""))))</f>
        <v/>
      </c>
      <c r="Q251" s="60" t="str">
        <f>IF(Checklist48[[#This Row],[N.v.t.]]="niet van toepassing",INDEX(S2PQ[[Stap 2 vragen]:[Justification]],MATCH(Checklist48[[#This Row],[RelatedPQ]],S2PQ[S2PQGUID],0),3),"")</f>
        <v/>
      </c>
      <c r="R251" s="70"/>
    </row>
    <row r="252" spans="2:18" ht="33.75" x14ac:dyDescent="0.25">
      <c r="B252" s="58"/>
      <c r="C252" s="58" t="s">
        <v>563</v>
      </c>
      <c r="D252" s="73">
        <f>IF(Checklist48[[#This Row],[SGUID]]="",IF(Checklist48[[#This Row],[SSGUID]]="",0,1),1)</f>
        <v>1</v>
      </c>
      <c r="E252" s="58"/>
      <c r="F252" s="59" t="str">
        <f>_xlfn.IFNA(Checklist48[[#This Row],[RelatedPQ]],"NA")</f>
        <v/>
      </c>
      <c r="G252" s="60" t="str">
        <f>IF(Checklist48[[#This Row],[PIGUID]]="","",INDEX(S2PQ_relational[],MATCH(Checklist48[[#This Row],[PIGUID&amp;NO]],S2PQ_relational[PIGUID &amp; "NO"],0),2))</f>
        <v/>
      </c>
      <c r="H252" s="59" t="str">
        <f>Checklist48[[#This Row],[PIGUID]]&amp;"NO"</f>
        <v>NO</v>
      </c>
      <c r="I252" s="59" t="str">
        <f>IF(Checklist48[[#This Row],[PIGUID]]="","",INDEX(PIs[NA Exempt],MATCH(Checklist48[[#This Row],[PIGUID]],PIs[GUID],0),1))</f>
        <v/>
      </c>
      <c r="J252" s="61" t="str">
        <f>IF(Checklist48[[#This Row],[SGUID]]="",IF(Checklist48[[#This Row],[SSGUID]]="",IF(Checklist48[[#This Row],[PIGUID]]="","",INDEX(PIs[[Column1]:[SS]],MATCH(Checklist48[[#This Row],[PIGUID]],PIs[GUID],0),2)),INDEX(PIs[[Column1]:[SS]],MATCH(Checklist48[[#This Row],[SSGUID]],PIs[SSGUID],0),18)),INDEX(PIs[[Column1]:[SS]],MATCH(Checklist48[[#This Row],[SGUID]],PIs[SGUID],0),14))</f>
        <v>FV 32.08 Toepassing van andere stoffen</v>
      </c>
      <c r="K25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2" s="62" t="str">
        <f>IF(Checklist48[[#This Row],[SGUID]]="",IF(Checklist48[[#This Row],[SSGUID]]="",INDEX(PIs[[Column1]:[SS]],MATCH(Checklist48[[#This Row],[PIGUID]],PIs[GUID],0),6),""),"")</f>
        <v/>
      </c>
      <c r="M252" s="60" t="str">
        <f>IF(Checklist48[[#This Row],[SSGUID]]="",IF(Checklist48[[#This Row],[PIGUID]]="","",INDEX(PIs[[Column1]:[SS]],MATCH(Checklist48[[#This Row],[PIGUID]],PIs[GUID],0),8)),"")</f>
        <v/>
      </c>
      <c r="N252" s="68"/>
      <c r="O252" s="68"/>
      <c r="P252" s="60" t="str">
        <f>IF(Checklist48[[#This Row],[ifna]]="NA","",IF(Checklist48[[#This Row],[RelatedPQ]]=0,"",IF(Checklist48[[#This Row],[RelatedPQ]]="","",IF((INDEX(S2PQ_relational[],MATCH(Checklist48[[#This Row],[PIGUID&amp;NO]],S2PQ_relational[PIGUID &amp; "NO"],0),1))=Checklist48[[#This Row],[PIGUID]],"niet van toepassing",""))))</f>
        <v/>
      </c>
      <c r="Q252" s="60" t="str">
        <f>IF(Checklist48[[#This Row],[N.v.t.]]="niet van toepassing",INDEX(S2PQ[[Stap 2 vragen]:[Justification]],MATCH(Checklist48[[#This Row],[RelatedPQ]],S2PQ[S2PQGUID],0),3),"")</f>
        <v/>
      </c>
      <c r="R252" s="70"/>
    </row>
    <row r="253" spans="2:18" ht="258.75" x14ac:dyDescent="0.25">
      <c r="B253" s="58"/>
      <c r="C253" s="58"/>
      <c r="D253" s="73">
        <f>IF(Checklist48[[#This Row],[SGUID]]="",IF(Checklist48[[#This Row],[SSGUID]]="",0,1),1)</f>
        <v>0</v>
      </c>
      <c r="E253" s="58" t="s">
        <v>1261</v>
      </c>
      <c r="F253" s="59" t="str">
        <f>_xlfn.IFNA(Checklist48[[#This Row],[RelatedPQ]],"NA")</f>
        <v>NA</v>
      </c>
      <c r="G253" s="60" t="e">
        <f>IF(Checklist48[[#This Row],[PIGUID]]="","",INDEX(S2PQ_relational[],MATCH(Checklist48[[#This Row],[PIGUID&amp;NO]],S2PQ_relational[PIGUID &amp; "NO"],0),2))</f>
        <v>#N/A</v>
      </c>
      <c r="H253" s="59" t="str">
        <f>Checklist48[[#This Row],[PIGUID]]&amp;"NO"</f>
        <v>2lJrZnJuAEBXba9hs3OU95NO</v>
      </c>
      <c r="I253" s="59" t="b">
        <f>IF(Checklist48[[#This Row],[PIGUID]]="","",INDEX(PIs[NA Exempt],MATCH(Checklist48[[#This Row],[PIGUID]],PIs[GUID],0),1))</f>
        <v>0</v>
      </c>
      <c r="J253" s="61" t="str">
        <f>IF(Checklist48[[#This Row],[SGUID]]="",IF(Checklist48[[#This Row],[SSGUID]]="",IF(Checklist48[[#This Row],[PIGUID]]="","",INDEX(PIs[[Column1]:[SS]],MATCH(Checklist48[[#This Row],[PIGUID]],PIs[GUID],0),2)),INDEX(PIs[[Column1]:[SS]],MATCH(Checklist48[[#This Row],[SSGUID]],PIs[SSGUID],0),18)),INDEX(PIs[[Column1]:[SS]],MATCH(Checklist48[[#This Row],[SGUID]],PIs[SGUID],0),14))</f>
        <v>FV-Smart 32.08.01</v>
      </c>
      <c r="K25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toepassingsregistraties bewaard van alle andere stoffen die niet in een van de secties worden genoemd.</v>
      </c>
      <c r="L253" s="62" t="str">
        <f>IF(Checklist48[[#This Row],[SGUID]]="",IF(Checklist48[[#This Row],[SSGUID]]="",INDEX(PIs[[Column1]:[SS]],MATCH(Checklist48[[#This Row],[PIGUID]],PIs[GUID],0),6),""),"")</f>
        <v>Registraties van andere stoffen die zijn toegepast op water, de bodem en hydroponic-/fertigatiesystemen (plantengroeibevorderaars, bodemverbeteraars, pH-regelaars, huisgemaakte en aangekochte middelen, etc.) moeten worden bewaard. In deze registraties moet de naam worden opgenomen van de stof, het gewas, het veld, de datum en de toegepaste hoeveelheid. In het geval van aangekochte producten moeten de handels- of commerciële naam, indien van toepassing, en de werkzame stof of het ingrediënt, of de belangrijkste bron (plant, algen, mineraal, etc.) geregistreerd worden. Indien er een registratieschema voor deze stof(fen) bestaat in het land van productie, moet deze stof goedgekeurd worden.
Indien goedkeuring voor gebruik in het land van productie niet vereist is voor de stoffen, moet de producent waarborgen dat het gebruik de voedselveiligheid niet in gevaar brengt.
Registraties moeten informatie bevatten over de bestanddelen, voor zover beschikbaar.</v>
      </c>
      <c r="M253" s="60" t="str">
        <f>IF(Checklist48[[#This Row],[SSGUID]]="",IF(Checklist48[[#This Row],[PIGUID]]="","",INDEX(PIs[[Column1]:[SS]],MATCH(Checklist48[[#This Row],[PIGUID]],PIs[GUID],0),8)),"")</f>
        <v>Minor Must</v>
      </c>
      <c r="N253" s="68"/>
      <c r="O253" s="68"/>
      <c r="P253" s="60" t="str">
        <f>IF(Checklist48[[#This Row],[ifna]]="NA","",IF(Checklist48[[#This Row],[RelatedPQ]]=0,"",IF(Checklist48[[#This Row],[RelatedPQ]]="","",IF((INDEX(S2PQ_relational[],MATCH(Checklist48[[#This Row],[PIGUID&amp;NO]],S2PQ_relational[PIGUID &amp; "NO"],0),1))=Checklist48[[#This Row],[PIGUID]],"niet van toepassing",""))))</f>
        <v/>
      </c>
      <c r="Q253" s="60" t="str">
        <f>IF(Checklist48[[#This Row],[N.v.t.]]="niet van toepassing",INDEX(S2PQ[[Stap 2 vragen]:[Justification]],MATCH(Checklist48[[#This Row],[RelatedPQ]],S2PQ[S2PQGUID],0),3),"")</f>
        <v/>
      </c>
      <c r="R253" s="70"/>
    </row>
    <row r="254" spans="2:18" ht="90" x14ac:dyDescent="0.25">
      <c r="B254" s="58"/>
      <c r="C254" s="58" t="s">
        <v>541</v>
      </c>
      <c r="D254" s="73">
        <f>IF(Checklist48[[#This Row],[SGUID]]="",IF(Checklist48[[#This Row],[SSGUID]]="",0,1),1)</f>
        <v>1</v>
      </c>
      <c r="E254" s="58"/>
      <c r="F254" s="59" t="str">
        <f>_xlfn.IFNA(Checklist48[[#This Row],[RelatedPQ]],"NA")</f>
        <v/>
      </c>
      <c r="G254" s="60" t="str">
        <f>IF(Checklist48[[#This Row],[PIGUID]]="","",INDEX(S2PQ_relational[],MATCH(Checklist48[[#This Row],[PIGUID&amp;NO]],S2PQ_relational[PIGUID &amp; "NO"],0),2))</f>
        <v/>
      </c>
      <c r="H254" s="59" t="str">
        <f>Checklist48[[#This Row],[PIGUID]]&amp;"NO"</f>
        <v>NO</v>
      </c>
      <c r="I254" s="59" t="str">
        <f>IF(Checklist48[[#This Row],[PIGUID]]="","",INDEX(PIs[NA Exempt],MATCH(Checklist48[[#This Row],[PIGUID]],PIs[GUID],0),1))</f>
        <v/>
      </c>
      <c r="J254" s="61" t="str">
        <f>IF(Checklist48[[#This Row],[SGUID]]="",IF(Checklist48[[#This Row],[SSGUID]]="",IF(Checklist48[[#This Row],[PIGUID]]="","",INDEX(PIs[[Column1]:[SS]],MATCH(Checklist48[[#This Row],[PIGUID]],PIs[GUID],0),2)),INDEX(PIs[[Column1]:[SS]],MATCH(Checklist48[[#This Row],[SSGUID]],PIs[SSGUID],0),18)),INDEX(PIs[[Column1]:[SS]],MATCH(Checklist48[[#This Row],[SGUID]],PIs[SGUID],0),14))</f>
        <v>FV 32.09 Opslag van gewasbeschermingsmiddelen en producten voor naoogstbehandeling</v>
      </c>
      <c r="K25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4" s="62" t="str">
        <f>IF(Checklist48[[#This Row],[SGUID]]="",IF(Checklist48[[#This Row],[SSGUID]]="",INDEX(PIs[[Column1]:[SS]],MATCH(Checklist48[[#This Row],[PIGUID]],PIs[GUID],0),6),""),"")</f>
        <v/>
      </c>
      <c r="M254" s="60" t="str">
        <f>IF(Checklist48[[#This Row],[SSGUID]]="",IF(Checklist48[[#This Row],[PIGUID]]="","",INDEX(PIs[[Column1]:[SS]],MATCH(Checklist48[[#This Row],[PIGUID]],PIs[GUID],0),8)),"")</f>
        <v/>
      </c>
      <c r="N254" s="68"/>
      <c r="O254" s="68"/>
      <c r="P254" s="60" t="str">
        <f>IF(Checklist48[[#This Row],[ifna]]="NA","",IF(Checklist48[[#This Row],[RelatedPQ]]=0,"",IF(Checklist48[[#This Row],[RelatedPQ]]="","",IF((INDEX(S2PQ_relational[],MATCH(Checklist48[[#This Row],[PIGUID&amp;NO]],S2PQ_relational[PIGUID &amp; "NO"],0),1))=Checklist48[[#This Row],[PIGUID]],"niet van toepassing",""))))</f>
        <v/>
      </c>
      <c r="Q254" s="60" t="str">
        <f>IF(Checklist48[[#This Row],[N.v.t.]]="niet van toepassing",INDEX(S2PQ[[Stap 2 vragen]:[Justification]],MATCH(Checklist48[[#This Row],[RelatedPQ]],S2PQ[S2PQGUID],0),3),"")</f>
        <v/>
      </c>
      <c r="R254" s="70"/>
    </row>
    <row r="255" spans="2:18" ht="371.25" x14ac:dyDescent="0.25">
      <c r="B255" s="58"/>
      <c r="C255" s="58"/>
      <c r="D255" s="73">
        <f>IF(Checklist48[[#This Row],[SGUID]]="",IF(Checklist48[[#This Row],[SSGUID]]="",0,1),1)</f>
        <v>0</v>
      </c>
      <c r="E255" s="58" t="s">
        <v>1262</v>
      </c>
      <c r="F255" s="59" t="str">
        <f>_xlfn.IFNA(Checklist48[[#This Row],[RelatedPQ]],"NA")</f>
        <v>NA</v>
      </c>
      <c r="G255" s="60" t="e">
        <f>IF(Checklist48[[#This Row],[PIGUID]]="","",INDEX(S2PQ_relational[],MATCH(Checklist48[[#This Row],[PIGUID&amp;NO]],S2PQ_relational[PIGUID &amp; "NO"],0),2))</f>
        <v>#N/A</v>
      </c>
      <c r="H255" s="59" t="str">
        <f>Checklist48[[#This Row],[PIGUID]]&amp;"NO"</f>
        <v>5dJDBgFnnWPbH5xhgL3pwFNO</v>
      </c>
      <c r="I255" s="59" t="b">
        <f>IF(Checklist48[[#This Row],[PIGUID]]="","",INDEX(PIs[NA Exempt],MATCH(Checklist48[[#This Row],[PIGUID]],PIs[GUID],0),1))</f>
        <v>0</v>
      </c>
      <c r="J255" s="61" t="str">
        <f>IF(Checklist48[[#This Row],[SGUID]]="",IF(Checklist48[[#This Row],[SSGUID]]="",IF(Checklist48[[#This Row],[PIGUID]]="","",INDEX(PIs[[Column1]:[SS]],MATCH(Checklist48[[#This Row],[PIGUID]],PIs[GUID],0),2)),INDEX(PIs[[Column1]:[SS]],MATCH(Checklist48[[#This Row],[SSGUID]],PIs[SSGUID],0),18)),INDEX(PIs[[Column1]:[SS]],MATCH(Checklist48[[#This Row],[SGUID]],PIs[SGUID],0),14))</f>
        <v>FV-Smart 32.09.01</v>
      </c>
      <c r="K255"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biologische bestrijdingsmiddelen en andere behandelingsproducten worden opgeslagen op een wijze die de gerelateerde risico’s gegarandeerd beheerst.</v>
      </c>
      <c r="L255" s="62" t="str">
        <f>IF(Checklist48[[#This Row],[SGUID]]="",IF(Checklist48[[#This Row],[SSGUID]]="",INDEX(PIs[[Column1]:[SS]],MATCH(Checklist48[[#This Row],[PIGUID]],PIs[GUID],0),6),""),"")</f>
        <v>De opslag van gewasbeschermingsmiddelen moet:
\- voldoen aan alle huidige nationale, regionale en lokale wet- en regelgeving;
\- gescheiden zijn van productiegebieden, verpakkingsopslaggebieden, woongebieden en geoogste producten om kruisbesmetting te voorkomen;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v>
      </c>
      <c r="M255" s="60" t="str">
        <f>IF(Checklist48[[#This Row],[SSGUID]]="",IF(Checklist48[[#This Row],[PIGUID]]="","",INDEX(PIs[[Column1]:[SS]],MATCH(Checklist48[[#This Row],[PIGUID]],PIs[GUID],0),8)),"")</f>
        <v>Major Must</v>
      </c>
      <c r="N255" s="68"/>
      <c r="O255" s="68"/>
      <c r="P255" s="60" t="str">
        <f>IF(Checklist48[[#This Row],[ifna]]="NA","",IF(Checklist48[[#This Row],[RelatedPQ]]=0,"",IF(Checklist48[[#This Row],[RelatedPQ]]="","",IF((INDEX(S2PQ_relational[],MATCH(Checklist48[[#This Row],[PIGUID&amp;NO]],S2PQ_relational[PIGUID &amp; "NO"],0),1))=Checklist48[[#This Row],[PIGUID]],"niet van toepassing",""))))</f>
        <v/>
      </c>
      <c r="Q255" s="60" t="str">
        <f>IF(Checklist48[[#This Row],[N.v.t.]]="niet van toepassing",INDEX(S2PQ[[Stap 2 vragen]:[Justification]],MATCH(Checklist48[[#This Row],[RelatedPQ]],S2PQ[S2PQGUID],0),3),"")</f>
        <v/>
      </c>
      <c r="R255" s="70"/>
    </row>
    <row r="256" spans="2:18" ht="33.75" x14ac:dyDescent="0.25">
      <c r="B256" s="58"/>
      <c r="C256" s="58"/>
      <c r="D256" s="73">
        <f>IF(Checklist48[[#This Row],[SGUID]]="",IF(Checklist48[[#This Row],[SSGUID]]="",0,1),1)</f>
        <v>0</v>
      </c>
      <c r="E256" s="58" t="s">
        <v>1264</v>
      </c>
      <c r="F256" s="59" t="str">
        <f>_xlfn.IFNA(Checklist48[[#This Row],[RelatedPQ]],"NA")</f>
        <v>NA</v>
      </c>
      <c r="G256" s="60" t="e">
        <f>IF(Checklist48[[#This Row],[PIGUID]]="","",INDEX(S2PQ_relational[],MATCH(Checklist48[[#This Row],[PIGUID&amp;NO]],S2PQ_relational[PIGUID &amp; "NO"],0),2))</f>
        <v>#N/A</v>
      </c>
      <c r="H256" s="59" t="str">
        <f>Checklist48[[#This Row],[PIGUID]]&amp;"NO"</f>
        <v>25pRa0uBdzqZqztmEyPJVtNO</v>
      </c>
      <c r="I256" s="59" t="b">
        <f>IF(Checklist48[[#This Row],[PIGUID]]="","",INDEX(PIs[NA Exempt],MATCH(Checklist48[[#This Row],[PIGUID]],PIs[GUID],0),1))</f>
        <v>0</v>
      </c>
      <c r="J256" s="61" t="str">
        <f>IF(Checklist48[[#This Row],[SGUID]]="",IF(Checklist48[[#This Row],[SSGUID]]="",IF(Checklist48[[#This Row],[PIGUID]]="","",INDEX(PIs[[Column1]:[SS]],MATCH(Checklist48[[#This Row],[PIGUID]],PIs[GUID],0),2)),INDEX(PIs[[Column1]:[SS]],MATCH(Checklist48[[#This Row],[SSGUID]],PIs[SSGUID],0),18)),INDEX(PIs[[Column1]:[SS]],MATCH(Checklist48[[#This Row],[SGUID]],PIs[SGUID],0),14))</f>
        <v>FV-Smart 32.09.02</v>
      </c>
      <c r="K256"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gewasbeschermingsmiddelen is zodanig gebouwd dat de constructie degelijk en stevig is.</v>
      </c>
      <c r="L256" s="62" t="str">
        <f>IF(Checklist48[[#This Row],[SGUID]]="",IF(Checklist48[[#This Row],[SSGUID]]="",INDEX(PIs[[Column1]:[SS]],MATCH(Checklist48[[#This Row],[PIGUID]],PIs[GUID],0),6),""),"")</f>
        <v>De opslagcapaciteit moet afdoende zijn voor alle gewasbeschermingsmiddelen tijdens het hoogseizoen. De opslagruimte moet stevig zijn.</v>
      </c>
      <c r="M256" s="60" t="str">
        <f>IF(Checklist48[[#This Row],[SSGUID]]="",IF(Checklist48[[#This Row],[PIGUID]]="","",INDEX(PIs[[Column1]:[SS]],MATCH(Checklist48[[#This Row],[PIGUID]],PIs[GUID],0),8)),"")</f>
        <v>Minor Must</v>
      </c>
      <c r="N256" s="68"/>
      <c r="O256" s="68"/>
      <c r="P256" s="60" t="str">
        <f>IF(Checklist48[[#This Row],[ifna]]="NA","",IF(Checklist48[[#This Row],[RelatedPQ]]=0,"",IF(Checklist48[[#This Row],[RelatedPQ]]="","",IF((INDEX(S2PQ_relational[],MATCH(Checklist48[[#This Row],[PIGUID&amp;NO]],S2PQ_relational[PIGUID &amp; "NO"],0),1))=Checklist48[[#This Row],[PIGUID]],"niet van toepassing",""))))</f>
        <v/>
      </c>
      <c r="Q256" s="60" t="str">
        <f>IF(Checklist48[[#This Row],[N.v.t.]]="niet van toepassing",INDEX(S2PQ[[Stap 2 vragen]:[Justification]],MATCH(Checklist48[[#This Row],[RelatedPQ]],S2PQ[S2PQGUID],0),3),"")</f>
        <v/>
      </c>
      <c r="R256" s="70"/>
    </row>
    <row r="257" spans="2:18" ht="101.25" x14ac:dyDescent="0.25">
      <c r="B257" s="58"/>
      <c r="C257" s="58"/>
      <c r="D257" s="73">
        <f>IF(Checklist48[[#This Row],[SGUID]]="",IF(Checklist48[[#This Row],[SSGUID]]="",0,1),1)</f>
        <v>0</v>
      </c>
      <c r="E257" s="58" t="s">
        <v>1271</v>
      </c>
      <c r="F257" s="59" t="str">
        <f>_xlfn.IFNA(Checklist48[[#This Row],[RelatedPQ]],"NA")</f>
        <v>NA</v>
      </c>
      <c r="G257" s="60" t="e">
        <f>IF(Checklist48[[#This Row],[PIGUID]]="","",INDEX(S2PQ_relational[],MATCH(Checklist48[[#This Row],[PIGUID&amp;NO]],S2PQ_relational[PIGUID &amp; "NO"],0),2))</f>
        <v>#N/A</v>
      </c>
      <c r="H257" s="59" t="str">
        <f>Checklist48[[#This Row],[PIGUID]]&amp;"NO"</f>
        <v>3dqCeJZWwnWI0C8lBuIEVINO</v>
      </c>
      <c r="I257" s="59" t="b">
        <f>IF(Checklist48[[#This Row],[PIGUID]]="","",INDEX(PIs[NA Exempt],MATCH(Checklist48[[#This Row],[PIGUID]],PIs[GUID],0),1))</f>
        <v>0</v>
      </c>
      <c r="J257" s="61" t="str">
        <f>IF(Checklist48[[#This Row],[SGUID]]="",IF(Checklist48[[#This Row],[SSGUID]]="",IF(Checklist48[[#This Row],[PIGUID]]="","",INDEX(PIs[[Column1]:[SS]],MATCH(Checklist48[[#This Row],[PIGUID]],PIs[GUID],0),2)),INDEX(PIs[[Column1]:[SS]],MATCH(Checklist48[[#This Row],[SSGUID]],PIs[SSGUID],0),18)),INDEX(PIs[[Column1]:[SS]],MATCH(Checklist48[[#This Row],[SGUID]],PIs[SGUID],0),14))</f>
        <v>FV-Smart 32.09.03</v>
      </c>
      <c r="K257"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gewasbeschermingsmiddelen vormt geen risico voor medewerkers en creëert geen mogelijkheden voor kruisbesmetting.</v>
      </c>
      <c r="L257" s="62" t="str">
        <f>IF(Checklist48[[#This Row],[SGUID]]="",IF(Checklist48[[#This Row],[SSGUID]]="",INDEX(PIs[[Column1]:[SS]],MATCH(Checklist48[[#This Row],[PIGUID]],PIs[GUID],0),6),""),"")</f>
        <v>De opslag van gewasbeschermingsmiddelen en van producten voor naoogstbehandeling moeten de gezondheids- en veiligheidsrisico’s voor medewerkers en het risico op kruisbesmetting inperken.
Vloeistoffen mogen nooit boven gewasbeschermingsmiddelen in poeder- of korrelvorm worden opgeslagen.</v>
      </c>
      <c r="M257" s="60" t="str">
        <f>IF(Checklist48[[#This Row],[SSGUID]]="",IF(Checklist48[[#This Row],[PIGUID]]="","",INDEX(PIs[[Column1]:[SS]],MATCH(Checklist48[[#This Row],[PIGUID]],PIs[GUID],0),8)),"")</f>
        <v>Minor Must</v>
      </c>
      <c r="N257" s="68"/>
      <c r="O257" s="68"/>
      <c r="P257" s="60" t="str">
        <f>IF(Checklist48[[#This Row],[ifna]]="NA","",IF(Checklist48[[#This Row],[RelatedPQ]]=0,"",IF(Checklist48[[#This Row],[RelatedPQ]]="","",IF((INDEX(S2PQ_relational[],MATCH(Checklist48[[#This Row],[PIGUID&amp;NO]],S2PQ_relational[PIGUID &amp; "NO"],0),1))=Checklist48[[#This Row],[PIGUID]],"niet van toepassing",""))))</f>
        <v/>
      </c>
      <c r="Q257" s="60" t="str">
        <f>IF(Checklist48[[#This Row],[N.v.t.]]="niet van toepassing",INDEX(S2PQ[[Stap 2 vragen]:[Justification]],MATCH(Checklist48[[#This Row],[RelatedPQ]],S2PQ[S2PQGUID],0),3),"")</f>
        <v/>
      </c>
      <c r="R257" s="70"/>
    </row>
    <row r="258" spans="2:18" ht="33.75" x14ac:dyDescent="0.25">
      <c r="B258" s="58"/>
      <c r="C258" s="58"/>
      <c r="D258" s="73">
        <f>IF(Checklist48[[#This Row],[SGUID]]="",IF(Checklist48[[#This Row],[SSGUID]]="",0,1),1)</f>
        <v>0</v>
      </c>
      <c r="E258" s="58" t="s">
        <v>1275</v>
      </c>
      <c r="F258" s="59" t="str">
        <f>_xlfn.IFNA(Checklist48[[#This Row],[RelatedPQ]],"NA")</f>
        <v>NA</v>
      </c>
      <c r="G258" s="60" t="e">
        <f>IF(Checklist48[[#This Row],[PIGUID]]="","",INDEX(S2PQ_relational[],MATCH(Checklist48[[#This Row],[PIGUID&amp;NO]],S2PQ_relational[PIGUID &amp; "NO"],0),2))</f>
        <v>#N/A</v>
      </c>
      <c r="H258" s="59" t="str">
        <f>Checklist48[[#This Row],[PIGUID]]&amp;"NO"</f>
        <v>7qz64CbiU3cLLwkoG1pkMeNO</v>
      </c>
      <c r="I258" s="59" t="b">
        <f>IF(Checklist48[[#This Row],[PIGUID]]="","",INDEX(PIs[NA Exempt],MATCH(Checklist48[[#This Row],[PIGUID]],PIs[GUID],0),1))</f>
        <v>0</v>
      </c>
      <c r="J258" s="61" t="str">
        <f>IF(Checklist48[[#This Row],[SGUID]]="",IF(Checklist48[[#This Row],[SSGUID]]="",IF(Checklist48[[#This Row],[PIGUID]]="","",INDEX(PIs[[Column1]:[SS]],MATCH(Checklist48[[#This Row],[PIGUID]],PIs[GUID],0),2)),INDEX(PIs[[Column1]:[SS]],MATCH(Checklist48[[#This Row],[SSGUID]],PIs[SSGUID],0),18)),INDEX(PIs[[Column1]:[SS]],MATCH(Checklist48[[#This Row],[SGUID]],PIs[SGUID],0),14))</f>
        <v>FV-Smart 32.09.04</v>
      </c>
      <c r="K258"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bij de juiste temperatuur opgeslagen.</v>
      </c>
      <c r="L258" s="62" t="str">
        <f>IF(Checklist48[[#This Row],[SGUID]]="",IF(Checklist48[[#This Row],[SSGUID]]="",INDEX(PIs[[Column1]:[SS]],MATCH(Checklist48[[#This Row],[PIGUID]],PIs[GUID],0),6),""),"")</f>
        <v>Opslagtemperaturen moeten overeenstemmen met de eisen op het etiket.</v>
      </c>
      <c r="M258" s="60" t="str">
        <f>IF(Checklist48[[#This Row],[SSGUID]]="",IF(Checklist48[[#This Row],[PIGUID]]="","",INDEX(PIs[[Column1]:[SS]],MATCH(Checklist48[[#This Row],[PIGUID]],PIs[GUID],0),8)),"")</f>
        <v>Minor Must</v>
      </c>
      <c r="N258" s="68"/>
      <c r="O258" s="68"/>
      <c r="P258" s="60" t="str">
        <f>IF(Checklist48[[#This Row],[ifna]]="NA","",IF(Checklist48[[#This Row],[RelatedPQ]]=0,"",IF(Checklist48[[#This Row],[RelatedPQ]]="","",IF((INDEX(S2PQ_relational[],MATCH(Checklist48[[#This Row],[PIGUID&amp;NO]],S2PQ_relational[PIGUID &amp; "NO"],0),1))=Checklist48[[#This Row],[PIGUID]],"niet van toepassing",""))))</f>
        <v/>
      </c>
      <c r="Q258" s="60" t="str">
        <f>IF(Checklist48[[#This Row],[N.v.t.]]="niet van toepassing",INDEX(S2PQ[[Stap 2 vragen]:[Justification]],MATCH(Checklist48[[#This Row],[RelatedPQ]],S2PQ[S2PQGUID],0),3),"")</f>
        <v/>
      </c>
      <c r="R258" s="70"/>
    </row>
    <row r="259" spans="2:18" ht="33.75" x14ac:dyDescent="0.25">
      <c r="B259" s="58"/>
      <c r="C259" s="58"/>
      <c r="D259" s="73">
        <f>IF(Checklist48[[#This Row],[SGUID]]="",IF(Checklist48[[#This Row],[SSGUID]]="",0,1),1)</f>
        <v>0</v>
      </c>
      <c r="E259" s="58" t="s">
        <v>1263</v>
      </c>
      <c r="F259" s="59" t="str">
        <f>_xlfn.IFNA(Checklist48[[#This Row],[RelatedPQ]],"NA")</f>
        <v>NA</v>
      </c>
      <c r="G259" s="60" t="e">
        <f>IF(Checklist48[[#This Row],[PIGUID]]="","",INDEX(S2PQ_relational[],MATCH(Checklist48[[#This Row],[PIGUID&amp;NO]],S2PQ_relational[PIGUID &amp; "NO"],0),2))</f>
        <v>#N/A</v>
      </c>
      <c r="H259" s="59" t="str">
        <f>Checklist48[[#This Row],[PIGUID]]&amp;"NO"</f>
        <v>50CYOI6vYsL62QoXDjrmfLNO</v>
      </c>
      <c r="I259" s="59" t="b">
        <f>IF(Checklist48[[#This Row],[PIGUID]]="","",INDEX(PIs[NA Exempt],MATCH(Checklist48[[#This Row],[PIGUID]],PIs[GUID],0),1))</f>
        <v>0</v>
      </c>
      <c r="J259" s="61" t="str">
        <f>IF(Checklist48[[#This Row],[SGUID]]="",IF(Checklist48[[#This Row],[SSGUID]]="",IF(Checklist48[[#This Row],[PIGUID]]="","",INDEX(PIs[[Column1]:[SS]],MATCH(Checklist48[[#This Row],[PIGUID]],PIs[GUID],0),2)),INDEX(PIs[[Column1]:[SS]],MATCH(Checklist48[[#This Row],[SSGUID]],PIs[SSGUID],0),18)),INDEX(PIs[[Column1]:[SS]],MATCH(Checklist48[[#This Row],[SGUID]],PIs[SGUID],0),14))</f>
        <v>FV-Smart 32.09.05</v>
      </c>
      <c r="K259" s="60"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verlicht.</v>
      </c>
      <c r="L259" s="62" t="str">
        <f>IF(Checklist48[[#This Row],[SGUID]]="",IF(Checklist48[[#This Row],[SSGUID]]="",INDEX(PIs[[Column1]:[SS]],MATCH(Checklist48[[#This Row],[PIGUID]],PIs[GUID],0),6),""),"")</f>
        <v>De opslag moet afdoende zijn verlicht door natuurlijke of kunstmatige verlichting om er zeker van te zijn dat alle productetiketten gemakkelijk te lezen zijn.</v>
      </c>
      <c r="M259" s="60" t="str">
        <f>IF(Checklist48[[#This Row],[SSGUID]]="",IF(Checklist48[[#This Row],[PIGUID]]="","",INDEX(PIs[[Column1]:[SS]],MATCH(Checklist48[[#This Row],[PIGUID]],PIs[GUID],0),8)),"")</f>
        <v>Minor Must</v>
      </c>
      <c r="N259" s="68"/>
      <c r="O259" s="68"/>
      <c r="P259" s="60" t="str">
        <f>IF(Checklist48[[#This Row],[ifna]]="NA","",IF(Checklist48[[#This Row],[RelatedPQ]]=0,"",IF(Checklist48[[#This Row],[RelatedPQ]]="","",IF((INDEX(S2PQ_relational[],MATCH(Checklist48[[#This Row],[PIGUID&amp;NO]],S2PQ_relational[PIGUID &amp; "NO"],0),1))=Checklist48[[#This Row],[PIGUID]],"niet van toepassing",""))))</f>
        <v/>
      </c>
      <c r="Q259" s="60" t="str">
        <f>IF(Checklist48[[#This Row],[N.v.t.]]="niet van toepassing",INDEX(S2PQ[[Stap 2 vragen]:[Justification]],MATCH(Checklist48[[#This Row],[RelatedPQ]],S2PQ[S2PQGUID],0),3),"")</f>
        <v/>
      </c>
      <c r="R259" s="70"/>
    </row>
    <row r="260" spans="2:18" ht="180" x14ac:dyDescent="0.25">
      <c r="B260" s="58"/>
      <c r="C260" s="58"/>
      <c r="D260" s="73">
        <f>IF(Checklist48[[#This Row],[SGUID]]="",IF(Checklist48[[#This Row],[SSGUID]]="",0,1),1)</f>
        <v>0</v>
      </c>
      <c r="E260" s="58" t="s">
        <v>1265</v>
      </c>
      <c r="F260" s="59" t="str">
        <f>_xlfn.IFNA(Checklist48[[#This Row],[RelatedPQ]],"NA")</f>
        <v>NA</v>
      </c>
      <c r="G260" s="60" t="e">
        <f>IF(Checklist48[[#This Row],[PIGUID]]="","",INDEX(S2PQ_relational[],MATCH(Checklist48[[#This Row],[PIGUID&amp;NO]],S2PQ_relational[PIGUID &amp; "NO"],0),2))</f>
        <v>#N/A</v>
      </c>
      <c r="H260" s="59" t="str">
        <f>Checklist48[[#This Row],[PIGUID]]&amp;"NO"</f>
        <v>WVj9UG7erYPJpyXf6d5ylNO</v>
      </c>
      <c r="I260" s="59" t="b">
        <f>IF(Checklist48[[#This Row],[PIGUID]]="","",INDEX(PIs[NA Exempt],MATCH(Checklist48[[#This Row],[PIGUID]],PIs[GUID],0),1))</f>
        <v>0</v>
      </c>
      <c r="J260" s="61" t="str">
        <f>IF(Checklist48[[#This Row],[SGUID]]="",IF(Checklist48[[#This Row],[SSGUID]]="",IF(Checklist48[[#This Row],[PIGUID]]="","",INDEX(PIs[[Column1]:[SS]],MATCH(Checklist48[[#This Row],[PIGUID]],PIs[GUID],0),2)),INDEX(PIs[[Column1]:[SS]],MATCH(Checklist48[[#This Row],[SSGUID]],PIs[SSGUID],0),18)),INDEX(PIs[[Column1]:[SS]],MATCH(Checklist48[[#This Row],[SGUID]],PIs[SGUID],0),14))</f>
        <v>FV-Smart 32.09.06</v>
      </c>
      <c r="K260" s="60"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in staat om lekkage op te vangen en te beheersen.</v>
      </c>
      <c r="L260" s="62" t="str">
        <f>IF(Checklist48[[#This Row],[SGUID]]="",IF(Checklist48[[#This Row],[SSGUID]]="",INDEX(PIs[[Column1]:[SS]],MATCH(Checklist48[[#This Row],[PIGUID]],PIs[GUID],0),6),""),"")</f>
        <v>Stellingen mogen gemorst product niet absorberen (metaal, harde kunststof, of voorzien van ondoorlaatbare deklaag, etc.).
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v>
      </c>
      <c r="M260" s="60" t="str">
        <f>IF(Checklist48[[#This Row],[SSGUID]]="",IF(Checklist48[[#This Row],[PIGUID]]="","",INDEX(PIs[[Column1]:[SS]],MATCH(Checklist48[[#This Row],[PIGUID]],PIs[GUID],0),8)),"")</f>
        <v>Minor Must</v>
      </c>
      <c r="N260" s="68"/>
      <c r="O260" s="68"/>
      <c r="P260" s="60" t="str">
        <f>IF(Checklist48[[#This Row],[ifna]]="NA","",IF(Checklist48[[#This Row],[RelatedPQ]]=0,"",IF(Checklist48[[#This Row],[RelatedPQ]]="","",IF((INDEX(S2PQ_relational[],MATCH(Checklist48[[#This Row],[PIGUID&amp;NO]],S2PQ_relational[PIGUID &amp; "NO"],0),1))=Checklist48[[#This Row],[PIGUID]],"niet van toepassing",""))))</f>
        <v/>
      </c>
      <c r="Q260" s="60" t="str">
        <f>IF(Checklist48[[#This Row],[N.v.t.]]="niet van toepassing",INDEX(S2PQ[[Stap 2 vragen]:[Justification]],MATCH(Checklist48[[#This Row],[RelatedPQ]],S2PQ[S2PQGUID],0),3),"")</f>
        <v/>
      </c>
      <c r="R260" s="70"/>
    </row>
    <row r="261" spans="2:18" ht="33.75" x14ac:dyDescent="0.25">
      <c r="B261" s="58"/>
      <c r="C261" s="58" t="s">
        <v>50</v>
      </c>
      <c r="D261" s="73">
        <f>IF(Checklist48[[#This Row],[SGUID]]="",IF(Checklist48[[#This Row],[SSGUID]]="",0,1),1)</f>
        <v>1</v>
      </c>
      <c r="E261" s="58"/>
      <c r="F261" s="59" t="str">
        <f>_xlfn.IFNA(Checklist48[[#This Row],[RelatedPQ]],"NA")</f>
        <v/>
      </c>
      <c r="G261" s="60" t="str">
        <f>IF(Checklist48[[#This Row],[PIGUID]]="","",INDEX(S2PQ_relational[],MATCH(Checklist48[[#This Row],[PIGUID&amp;NO]],S2PQ_relational[PIGUID &amp; "NO"],0),2))</f>
        <v/>
      </c>
      <c r="H261" s="59" t="str">
        <f>Checklist48[[#This Row],[PIGUID]]&amp;"NO"</f>
        <v>NO</v>
      </c>
      <c r="I261" s="59" t="str">
        <f>IF(Checklist48[[#This Row],[PIGUID]]="","",INDEX(PIs[NA Exempt],MATCH(Checklist48[[#This Row],[PIGUID]],PIs[GUID],0),1))</f>
        <v/>
      </c>
      <c r="J261" s="61" t="str">
        <f>IF(Checklist48[[#This Row],[SGUID]]="",IF(Checklist48[[#This Row],[SSGUID]]="",IF(Checklist48[[#This Row],[PIGUID]]="","",INDEX(PIs[[Column1]:[SS]],MATCH(Checklist48[[#This Row],[PIGUID]],PIs[GUID],0),2)),INDEX(PIs[[Column1]:[SS]],MATCH(Checklist48[[#This Row],[SSGUID]],PIs[SSGUID],0),18)),INDEX(PIs[[Column1]:[SS]],MATCH(Checklist48[[#This Row],[SGUID]],PIs[SGUID],0),14))</f>
        <v>FV 32.10 Mengen en verwerken</v>
      </c>
      <c r="K26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1" s="62" t="str">
        <f>IF(Checklist48[[#This Row],[SGUID]]="",IF(Checklist48[[#This Row],[SSGUID]]="",INDEX(PIs[[Column1]:[SS]],MATCH(Checklist48[[#This Row],[PIGUID]],PIs[GUID],0),6),""),"")</f>
        <v/>
      </c>
      <c r="M261" s="60" t="str">
        <f>IF(Checklist48[[#This Row],[SSGUID]]="",IF(Checklist48[[#This Row],[PIGUID]]="","",INDEX(PIs[[Column1]:[SS]],MATCH(Checklist48[[#This Row],[PIGUID]],PIs[GUID],0),8)),"")</f>
        <v/>
      </c>
      <c r="N261" s="68"/>
      <c r="O261" s="68"/>
      <c r="P261" s="60" t="str">
        <f>IF(Checklist48[[#This Row],[ifna]]="NA","",IF(Checklist48[[#This Row],[RelatedPQ]]=0,"",IF(Checklist48[[#This Row],[RelatedPQ]]="","",IF((INDEX(S2PQ_relational[],MATCH(Checklist48[[#This Row],[PIGUID&amp;NO]],S2PQ_relational[PIGUID &amp; "NO"],0),1))=Checklist48[[#This Row],[PIGUID]],"niet van toepassing",""))))</f>
        <v/>
      </c>
      <c r="Q261" s="60" t="str">
        <f>IF(Checklist48[[#This Row],[N.v.t.]]="niet van toepassing",INDEX(S2PQ[[Stap 2 vragen]:[Justification]],MATCH(Checklist48[[#This Row],[RelatedPQ]],S2PQ[S2PQGUID],0),3),"")</f>
        <v/>
      </c>
      <c r="R261" s="70"/>
    </row>
    <row r="262" spans="2:18" ht="202.5" x14ac:dyDescent="0.25">
      <c r="B262" s="58"/>
      <c r="C262" s="58"/>
      <c r="D262" s="73">
        <f>IF(Checklist48[[#This Row],[SGUID]]="",IF(Checklist48[[#This Row],[SSGUID]]="",0,1),1)</f>
        <v>0</v>
      </c>
      <c r="E262" s="58" t="s">
        <v>1284</v>
      </c>
      <c r="F262" s="59" t="str">
        <f>_xlfn.IFNA(Checklist48[[#This Row],[RelatedPQ]],"NA")</f>
        <v>NA</v>
      </c>
      <c r="G262" s="60" t="e">
        <f>IF(Checklist48[[#This Row],[PIGUID]]="","",INDEX(S2PQ_relational[],MATCH(Checklist48[[#This Row],[PIGUID&amp;NO]],S2PQ_relational[PIGUID &amp; "NO"],0),2))</f>
        <v>#N/A</v>
      </c>
      <c r="H262" s="59" t="str">
        <f>Checklist48[[#This Row],[PIGUID]]&amp;"NO"</f>
        <v>3gqGN4bvCWjJIxsOS7AZfmNO</v>
      </c>
      <c r="I262" s="59" t="b">
        <f>IF(Checklist48[[#This Row],[PIGUID]]="","",INDEX(PIs[NA Exempt],MATCH(Checklist48[[#This Row],[PIGUID]],PIs[GUID],0),1))</f>
        <v>0</v>
      </c>
      <c r="J262" s="61" t="str">
        <f>IF(Checklist48[[#This Row],[SGUID]]="",IF(Checklist48[[#This Row],[SSGUID]]="",IF(Checklist48[[#This Row],[PIGUID]]="","",INDEX(PIs[[Column1]:[SS]],MATCH(Checklist48[[#This Row],[PIGUID]],PIs[GUID],0),2)),INDEX(PIs[[Column1]:[SS]],MATCH(Checklist48[[#This Row],[SSGUID]],PIs[SSGUID],0),18)),INDEX(PIs[[Column1]:[SS]],MATCH(Checklist48[[#This Row],[SGUID]],PIs[SGUID],0),14))</f>
        <v>FV-Smart 32.10.01</v>
      </c>
      <c r="K262" s="60" t="str">
        <f>IF(Checklist48[[#This Row],[SGUID]]="",IF(Checklist48[[#This Row],[SSGUID]]="",IF(Checklist48[[#This Row],[PIGUID]]="","",INDEX(PIs[[Column1]:[SS]],MATCH(Checklist48[[#This Row],[PIGUID]],PIs[GUID],0),4)),INDEX(PIs[[Column1]:[Ssbody]],MATCH(Checklist48[[#This Row],[SSGUID]],PIs[SSGUID],0),19)),INDEX(PIs[[Column1]:[SS]],MATCH(Checklist48[[#This Row],[SGUID]],PIs[SGUID],0),15))</f>
        <v>Toegang tot gezondheidscontroles is beschikbaar voor medewerkers die worden blootgesteld aan gewasbeschermingsmiddelen in overeenstemming met de risicobeoordeling of blootstelling en toxiciteit van producten.</v>
      </c>
      <c r="L262" s="62" t="str">
        <f>IF(Checklist48[[#This Row],[SGUID]]="",IF(Checklist48[[#This Row],[SSGUID]]="",INDEX(PIs[[Column1]:[SS]],MATCH(Checklist48[[#This Row],[PIGUID]],PIs[GUID],0),6),""),"")</f>
        <v>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v>
      </c>
      <c r="M262" s="60" t="str">
        <f>IF(Checklist48[[#This Row],[SSGUID]]="",IF(Checklist48[[#This Row],[PIGUID]]="","",INDEX(PIs[[Column1]:[SS]],MATCH(Checklist48[[#This Row],[PIGUID]],PIs[GUID],0),8)),"")</f>
        <v>Minor Must</v>
      </c>
      <c r="N262" s="68"/>
      <c r="O262" s="68"/>
      <c r="P262" s="60" t="str">
        <f>IF(Checklist48[[#This Row],[ifna]]="NA","",IF(Checklist48[[#This Row],[RelatedPQ]]=0,"",IF(Checklist48[[#This Row],[RelatedPQ]]="","",IF((INDEX(S2PQ_relational[],MATCH(Checklist48[[#This Row],[PIGUID&amp;NO]],S2PQ_relational[PIGUID &amp; "NO"],0),1))=Checklist48[[#This Row],[PIGUID]],"niet van toepassing",""))))</f>
        <v/>
      </c>
      <c r="Q262" s="60" t="str">
        <f>IF(Checklist48[[#This Row],[N.v.t.]]="niet van toepassing",INDEX(S2PQ[[Stap 2 vragen]:[Justification]],MATCH(Checklist48[[#This Row],[RelatedPQ]],S2PQ[S2PQGUID],0),3),"")</f>
        <v/>
      </c>
      <c r="R262" s="70"/>
    </row>
    <row r="263" spans="2:18" ht="45" x14ac:dyDescent="0.25">
      <c r="B263" s="58"/>
      <c r="C263" s="58"/>
      <c r="D263" s="73">
        <f>IF(Checklist48[[#This Row],[SGUID]]="",IF(Checklist48[[#This Row],[SSGUID]]="",0,1),1)</f>
        <v>0</v>
      </c>
      <c r="E263" s="58" t="s">
        <v>1242</v>
      </c>
      <c r="F263" s="59" t="str">
        <f>_xlfn.IFNA(Checklist48[[#This Row],[RelatedPQ]],"NA")</f>
        <v>NA</v>
      </c>
      <c r="G263" s="60" t="e">
        <f>IF(Checklist48[[#This Row],[PIGUID]]="","",INDEX(S2PQ_relational[],MATCH(Checklist48[[#This Row],[PIGUID&amp;NO]],S2PQ_relational[PIGUID &amp; "NO"],0),2))</f>
        <v>#N/A</v>
      </c>
      <c r="H263" s="59" t="str">
        <f>Checklist48[[#This Row],[PIGUID]]&amp;"NO"</f>
        <v>esrWZFTaMJBfXsj1LIbbkNO</v>
      </c>
      <c r="I263" s="59" t="b">
        <f>IF(Checklist48[[#This Row],[PIGUID]]="","",INDEX(PIs[NA Exempt],MATCH(Checklist48[[#This Row],[PIGUID]],PIs[GUID],0),1))</f>
        <v>0</v>
      </c>
      <c r="J263" s="61" t="str">
        <f>IF(Checklist48[[#This Row],[SGUID]]="",IF(Checklist48[[#This Row],[SSGUID]]="",IF(Checklist48[[#This Row],[PIGUID]]="","",INDEX(PIs[[Column1]:[SS]],MATCH(Checklist48[[#This Row],[PIGUID]],PIs[GUID],0),2)),INDEX(PIs[[Column1]:[SS]],MATCH(Checklist48[[#This Row],[SSGUID]],PIs[SSGUID],0),18)),INDEX(PIs[[Column1]:[SS]],MATCH(Checklist48[[#This Row],[SGUID]],PIs[SGUID],0),14))</f>
        <v>FV-Smart 32.10.02</v>
      </c>
      <c r="K263"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gemengd en verwerkt in overeenstemming met de voorschriften op het etiket.</v>
      </c>
      <c r="L263" s="62" t="str">
        <f>IF(Checklist48[[#This Row],[SGUID]]="",IF(Checklist48[[#This Row],[SSGUID]]="",INDEX(PIs[[Column1]:[SS]],MATCH(Checklist48[[#This Row],[PIGUID]],PIs[GUID],0),6),""),"")</f>
        <v>Passende meetinstrumenten moeten geschikt zijn voor het mengen van gewasbeschermingsmiddelen, en de juiste verwerkings- en vulprocedures moeten worden gevolgd.</v>
      </c>
      <c r="M263" s="60" t="str">
        <f>IF(Checklist48[[#This Row],[SSGUID]]="",IF(Checklist48[[#This Row],[PIGUID]]="","",INDEX(PIs[[Column1]:[SS]],MATCH(Checklist48[[#This Row],[PIGUID]],PIs[GUID],0),8)),"")</f>
        <v>Major Must</v>
      </c>
      <c r="N263" s="68"/>
      <c r="O263" s="68"/>
      <c r="P263" s="60" t="str">
        <f>IF(Checklist48[[#This Row],[ifna]]="NA","",IF(Checklist48[[#This Row],[RelatedPQ]]=0,"",IF(Checklist48[[#This Row],[RelatedPQ]]="","",IF((INDEX(S2PQ_relational[],MATCH(Checklist48[[#This Row],[PIGUID&amp;NO]],S2PQ_relational[PIGUID &amp; "NO"],0),1))=Checklist48[[#This Row],[PIGUID]],"niet van toepassing",""))))</f>
        <v/>
      </c>
      <c r="Q263" s="60" t="str">
        <f>IF(Checklist48[[#This Row],[N.v.t.]]="niet van toepassing",INDEX(S2PQ[[Stap 2 vragen]:[Justification]],MATCH(Checklist48[[#This Row],[RelatedPQ]],S2PQ[S2PQGUID],0),3),"")</f>
        <v/>
      </c>
      <c r="R263" s="70"/>
    </row>
    <row r="264" spans="2:18" ht="78.75" x14ac:dyDescent="0.25">
      <c r="B264" s="58"/>
      <c r="C264" s="58"/>
      <c r="D264" s="73">
        <f>IF(Checklist48[[#This Row],[SGUID]]="",IF(Checklist48[[#This Row],[SSGUID]]="",0,1),1)</f>
        <v>0</v>
      </c>
      <c r="E264" s="58" t="s">
        <v>1243</v>
      </c>
      <c r="F264" s="59" t="str">
        <f>_xlfn.IFNA(Checklist48[[#This Row],[RelatedPQ]],"NA")</f>
        <v>NA</v>
      </c>
      <c r="G264" s="60" t="e">
        <f>IF(Checklist48[[#This Row],[PIGUID]]="","",INDEX(S2PQ_relational[],MATCH(Checklist48[[#This Row],[PIGUID&amp;NO]],S2PQ_relational[PIGUID &amp; "NO"],0),2))</f>
        <v>#N/A</v>
      </c>
      <c r="H264" s="59" t="str">
        <f>Checklist48[[#This Row],[PIGUID]]&amp;"NO"</f>
        <v>3BJOMV2WQW2nmVUL5HUeVdNO</v>
      </c>
      <c r="I264" s="59" t="b">
        <f>IF(Checklist48[[#This Row],[PIGUID]]="","",INDEX(PIs[NA Exempt],MATCH(Checklist48[[#This Row],[PIGUID]],PIs[GUID],0),1))</f>
        <v>0</v>
      </c>
      <c r="J264" s="61" t="str">
        <f>IF(Checklist48[[#This Row],[SGUID]]="",IF(Checklist48[[#This Row],[SSGUID]]="",IF(Checklist48[[#This Row],[PIGUID]]="","",INDEX(PIs[[Column1]:[SS]],MATCH(Checklist48[[#This Row],[PIGUID]],PIs[GUID],0),2)),INDEX(PIs[[Column1]:[SS]],MATCH(Checklist48[[#This Row],[SSGUID]],PIs[SSGUID],0),18)),INDEX(PIs[[Column1]:[SS]],MATCH(Checklist48[[#This Row],[SGUID]],PIs[SGUID],0),14))</f>
        <v>FV-Smart 32.10.03</v>
      </c>
      <c r="K26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ongevallenprocedure beschikbaar in de directe omgeving van de opslag voor gewasbeschermingsmiddelen/chemicaliën.</v>
      </c>
      <c r="L264" s="62" t="str">
        <f>IF(Checklist48[[#This Row],[SGUID]]="",IF(Checklist48[[#This Row],[SSGUID]]="",INDEX(PIs[[Column1]:[SS]],MATCH(Checklist48[[#This Row],[PIGUID]],PIs[GUID],0),6),""),"")</f>
        <v>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v>
      </c>
      <c r="M264" s="60" t="str">
        <f>IF(Checklist48[[#This Row],[SSGUID]]="",IF(Checklist48[[#This Row],[PIGUID]]="","",INDEX(PIs[[Column1]:[SS]],MATCH(Checklist48[[#This Row],[PIGUID]],PIs[GUID],0),8)),"")</f>
        <v>Minor Must</v>
      </c>
      <c r="N264" s="68"/>
      <c r="O264" s="68"/>
      <c r="P264" s="60" t="str">
        <f>IF(Checklist48[[#This Row],[ifna]]="NA","",IF(Checklist48[[#This Row],[RelatedPQ]]=0,"",IF(Checklist48[[#This Row],[RelatedPQ]]="","",IF((INDEX(S2PQ_relational[],MATCH(Checklist48[[#This Row],[PIGUID&amp;NO]],S2PQ_relational[PIGUID &amp; "NO"],0),1))=Checklist48[[#This Row],[PIGUID]],"niet van toepassing",""))))</f>
        <v/>
      </c>
      <c r="Q264" s="60" t="str">
        <f>IF(Checklist48[[#This Row],[N.v.t.]]="niet van toepassing",INDEX(S2PQ[[Stap 2 vragen]:[Justification]],MATCH(Checklist48[[#This Row],[RelatedPQ]],S2PQ[S2PQGUID],0),3),"")</f>
        <v/>
      </c>
      <c r="R264" s="70"/>
    </row>
    <row r="265" spans="2:18" ht="67.5" x14ac:dyDescent="0.25">
      <c r="B265" s="58"/>
      <c r="C265" s="58"/>
      <c r="D265" s="73">
        <f>IF(Checklist48[[#This Row],[SGUID]]="",IF(Checklist48[[#This Row],[SSGUID]]="",0,1),1)</f>
        <v>0</v>
      </c>
      <c r="E265" s="58" t="s">
        <v>1244</v>
      </c>
      <c r="F265" s="59" t="str">
        <f>_xlfn.IFNA(Checklist48[[#This Row],[RelatedPQ]],"NA")</f>
        <v>NA</v>
      </c>
      <c r="G265" s="60" t="e">
        <f>IF(Checklist48[[#This Row],[PIGUID]]="","",INDEX(S2PQ_relational[],MATCH(Checklist48[[#This Row],[PIGUID&amp;NO]],S2PQ_relational[PIGUID &amp; "NO"],0),2))</f>
        <v>#N/A</v>
      </c>
      <c r="H265" s="59" t="str">
        <f>Checklist48[[#This Row],[PIGUID]]&amp;"NO"</f>
        <v>3s9elovlA5Nt59VCLUtbxQNO</v>
      </c>
      <c r="I265" s="59" t="b">
        <f>IF(Checklist48[[#This Row],[PIGUID]]="","",INDEX(PIs[NA Exempt],MATCH(Checklist48[[#This Row],[PIGUID]],PIs[GUID],0),1))</f>
        <v>0</v>
      </c>
      <c r="J265" s="61" t="str">
        <f>IF(Checklist48[[#This Row],[SGUID]]="",IF(Checklist48[[#This Row],[SSGUID]]="",IF(Checklist48[[#This Row],[PIGUID]]="","",INDEX(PIs[[Column1]:[SS]],MATCH(Checklist48[[#This Row],[PIGUID]],PIs[GUID],0),2)),INDEX(PIs[[Column1]:[SS]],MATCH(Checklist48[[#This Row],[SSGUID]],PIs[SSGUID],0),18)),INDEX(PIs[[Column1]:[SS]],MATCH(Checklist48[[#This Row],[SGUID]],PIs[SGUID],0),14))</f>
        <v>FV-Smart 32.10.04</v>
      </c>
      <c r="K265" s="60" t="str">
        <f>IF(Checklist48[[#This Row],[SGUID]]="",IF(Checklist48[[#This Row],[SSGUID]]="",IF(Checklist48[[#This Row],[PIGUID]]="","",INDEX(PIs[[Column1]:[SS]],MATCH(Checklist48[[#This Row],[PIGUID]],PIs[GUID],0),4)),INDEX(PIs[[Column1]:[Ssbody]],MATCH(Checklist48[[#This Row],[SSGUID]],PIs[SSGUID],0),19)),INDEX(PIs[[Column1]:[SS]],MATCH(Checklist48[[#This Row],[SGUID]],PIs[SGUID],0),15))</f>
        <v>Er zijn faciliteiten beschikbaar om bedieners van gewasbeschermingsmiddelen te behandelen die besmet raken.</v>
      </c>
      <c r="L265" s="62" t="str">
        <f>IF(Checklist48[[#This Row],[SGUID]]="",IF(Checklist48[[#This Row],[SSGUID]]="",INDEX(PIs[[Column1]:[SS]],MATCH(Checklist48[[#This Row],[PIGUID]],PIs[GUID],0),6),""),"")</f>
        <v>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v>
      </c>
      <c r="M265" s="60" t="str">
        <f>IF(Checklist48[[#This Row],[SSGUID]]="",IF(Checklist48[[#This Row],[PIGUID]]="","",INDEX(PIs[[Column1]:[SS]],MATCH(Checklist48[[#This Row],[PIGUID]],PIs[GUID],0),8)),"")</f>
        <v>Minor Must</v>
      </c>
      <c r="N265" s="68"/>
      <c r="O265" s="68"/>
      <c r="P265" s="60" t="str">
        <f>IF(Checklist48[[#This Row],[ifna]]="NA","",IF(Checklist48[[#This Row],[RelatedPQ]]=0,"",IF(Checklist48[[#This Row],[RelatedPQ]]="","",IF((INDEX(S2PQ_relational[],MATCH(Checklist48[[#This Row],[PIGUID&amp;NO]],S2PQ_relational[PIGUID &amp; "NO"],0),1))=Checklist48[[#This Row],[PIGUID]],"niet van toepassing",""))))</f>
        <v/>
      </c>
      <c r="Q265" s="60" t="str">
        <f>IF(Checklist48[[#This Row],[N.v.t.]]="niet van toepassing",INDEX(S2PQ[[Stap 2 vragen]:[Justification]],MATCH(Checklist48[[#This Row],[RelatedPQ]],S2PQ[S2PQGUID],0),3),"")</f>
        <v/>
      </c>
      <c r="R265" s="70"/>
    </row>
    <row r="266" spans="2:18" ht="67.5" x14ac:dyDescent="0.25">
      <c r="B266" s="58"/>
      <c r="C266" s="58"/>
      <c r="D266" s="73">
        <f>IF(Checklist48[[#This Row],[SGUID]]="",IF(Checklist48[[#This Row],[SSGUID]]="",0,1),1)</f>
        <v>0</v>
      </c>
      <c r="E266" s="58" t="s">
        <v>1283</v>
      </c>
      <c r="F266" s="59" t="str">
        <f>_xlfn.IFNA(Checklist48[[#This Row],[RelatedPQ]],"NA")</f>
        <v>NA</v>
      </c>
      <c r="G266" s="60" t="e">
        <f>IF(Checklist48[[#This Row],[PIGUID]]="","",INDEX(S2PQ_relational[],MATCH(Checklist48[[#This Row],[PIGUID&amp;NO]],S2PQ_relational[PIGUID &amp; "NO"],0),2))</f>
        <v>#N/A</v>
      </c>
      <c r="H266" s="59" t="str">
        <f>Checklist48[[#This Row],[PIGUID]]&amp;"NO"</f>
        <v>6UJRgpTD6JddPKEGct4xfFNO</v>
      </c>
      <c r="I266" s="59" t="b">
        <f>IF(Checklist48[[#This Row],[PIGUID]]="","",INDEX(PIs[NA Exempt],MATCH(Checklist48[[#This Row],[PIGUID]],PIs[GUID],0),1))</f>
        <v>0</v>
      </c>
      <c r="J266" s="61" t="str">
        <f>IF(Checklist48[[#This Row],[SGUID]]="",IF(Checklist48[[#This Row],[SSGUID]]="",IF(Checklist48[[#This Row],[PIGUID]]="","",INDEX(PIs[[Column1]:[SS]],MATCH(Checklist48[[#This Row],[PIGUID]],PIs[GUID],0),2)),INDEX(PIs[[Column1]:[SS]],MATCH(Checklist48[[#This Row],[SSGUID]],PIs[SSGUID],0),18)),INDEX(PIs[[Column1]:[SS]],MATCH(Checklist48[[#This Row],[SGUID]],PIs[SGUID],0),14))</f>
        <v>FV-Smart 32.10.05</v>
      </c>
      <c r="K266"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op een veilige manier vervoerd tussen de productielocaties.</v>
      </c>
      <c r="L266" s="62" t="str">
        <f>IF(Checklist48[[#This Row],[SGUID]]="",IF(Checklist48[[#This Row],[SSGUID]]="",INDEX(PIs[[Column1]:[SS]],MATCH(Checklist48[[#This Row],[PIGUID]],PIs[GUID],0),6),""),"")</f>
        <v>De producent moet garanderen dat de gewasbeschermingsmiddelen op een zodanige manier worden vervoerd, dat zo het risico voor het milieu of de gezondheid van de medewerker(s) wordt beperkt. Ook moet de producent de beste industriepraktijken volgen.</v>
      </c>
      <c r="M266" s="60" t="str">
        <f>IF(Checklist48[[#This Row],[SSGUID]]="",IF(Checklist48[[#This Row],[PIGUID]]="","",INDEX(PIs[[Column1]:[SS]],MATCH(Checklist48[[#This Row],[PIGUID]],PIs[GUID],0),8)),"")</f>
        <v>Minor Must</v>
      </c>
      <c r="N266" s="68"/>
      <c r="O266" s="68"/>
      <c r="P266" s="60" t="str">
        <f>IF(Checklist48[[#This Row],[ifna]]="NA","",IF(Checklist48[[#This Row],[RelatedPQ]]=0,"",IF(Checklist48[[#This Row],[RelatedPQ]]="","",IF((INDEX(S2PQ_relational[],MATCH(Checklist48[[#This Row],[PIGUID&amp;NO]],S2PQ_relational[PIGUID &amp; "NO"],0),1))=Checklist48[[#This Row],[PIGUID]],"niet van toepassing",""))))</f>
        <v/>
      </c>
      <c r="Q266" s="60" t="str">
        <f>IF(Checklist48[[#This Row],[N.v.t.]]="niet van toepassing",INDEX(S2PQ[[Stap 2 vragen]:[Justification]],MATCH(Checklist48[[#This Row],[RelatedPQ]],S2PQ[S2PQGUID],0),3),"")</f>
        <v/>
      </c>
      <c r="R266" s="70"/>
    </row>
    <row r="267" spans="2:18" ht="157.5" x14ac:dyDescent="0.25">
      <c r="B267" s="58"/>
      <c r="C267" s="58"/>
      <c r="D267" s="73">
        <f>IF(Checklist48[[#This Row],[SGUID]]="",IF(Checklist48[[#This Row],[SSGUID]]="",0,1),1)</f>
        <v>0</v>
      </c>
      <c r="E267" s="58" t="s">
        <v>384</v>
      </c>
      <c r="F267" s="59" t="str">
        <f>_xlfn.IFNA(Checklist48[[#This Row],[RelatedPQ]],"NA")</f>
        <v>NA</v>
      </c>
      <c r="G267" s="60" t="e">
        <f>IF(Checklist48[[#This Row],[PIGUID]]="","",INDEX(S2PQ_relational[],MATCH(Checklist48[[#This Row],[PIGUID&amp;NO]],S2PQ_relational[PIGUID &amp; "NO"],0),2))</f>
        <v>#N/A</v>
      </c>
      <c r="H267" s="59" t="str">
        <f>Checklist48[[#This Row],[PIGUID]]&amp;"NO"</f>
        <v>cS7khDngD0RZijvPscYHINO</v>
      </c>
      <c r="I267" s="59" t="b">
        <f>IF(Checklist48[[#This Row],[PIGUID]]="","",INDEX(PIs[NA Exempt],MATCH(Checklist48[[#This Row],[PIGUID]],PIs[GUID],0),1))</f>
        <v>0</v>
      </c>
      <c r="J267" s="61" t="str">
        <f>IF(Checklist48[[#This Row],[SGUID]]="",IF(Checklist48[[#This Row],[SSGUID]]="",IF(Checklist48[[#This Row],[PIGUID]]="","",INDEX(PIs[[Column1]:[SS]],MATCH(Checklist48[[#This Row],[PIGUID]],PIs[GUID],0),2)),INDEX(PIs[[Column1]:[SS]],MATCH(Checklist48[[#This Row],[SSGUID]],PIs[SSGUID],0),18)),INDEX(PIs[[Column1]:[SS]],MATCH(Checklist48[[#This Row],[SGUID]],PIs[SGUID],0),14))</f>
        <v>FV-Smart 32.10.06</v>
      </c>
      <c r="K267"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gedocumenteerde procedures met betrekking tot herbetredingstermijnen na toepassing van gewasbeschermingsmiddelen.</v>
      </c>
      <c r="L267" s="62" t="str">
        <f>IF(Checklist48[[#This Row],[SGUID]]="",IF(Checklist48[[#This Row],[SSGUID]]="",INDEX(PIs[[Column1]:[SS]],MATCH(Checklist48[[#This Row],[PIGUID]],PIs[GUID],0),6),""),"")</f>
        <v>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die een groter risico lopen.
Indien er geen herbetredingstermijn wordt vermeld, is herbetreding niet toegestaan tot de chemische stof op het gewas is opgedroogd.</v>
      </c>
      <c r="M267" s="60" t="str">
        <f>IF(Checklist48[[#This Row],[SSGUID]]="",IF(Checklist48[[#This Row],[PIGUID]]="","",INDEX(PIs[[Column1]:[SS]],MATCH(Checklist48[[#This Row],[PIGUID]],PIs[GUID],0),8)),"")</f>
        <v>Major Must</v>
      </c>
      <c r="N267" s="68"/>
      <c r="O267" s="68"/>
      <c r="P267" s="60" t="str">
        <f>IF(Checklist48[[#This Row],[ifna]]="NA","",IF(Checklist48[[#This Row],[RelatedPQ]]=0,"",IF(Checklist48[[#This Row],[RelatedPQ]]="","",IF((INDEX(S2PQ_relational[],MATCH(Checklist48[[#This Row],[PIGUID&amp;NO]],S2PQ_relational[PIGUID &amp; "NO"],0),1))=Checklist48[[#This Row],[PIGUID]],"niet van toepassing",""))))</f>
        <v/>
      </c>
      <c r="Q267" s="60" t="str">
        <f>IF(Checklist48[[#This Row],[N.v.t.]]="niet van toepassing",INDEX(S2PQ[[Stap 2 vragen]:[Justification]],MATCH(Checklist48[[#This Row],[RelatedPQ]],S2PQ[S2PQGUID],0),3),"")</f>
        <v/>
      </c>
      <c r="R267" s="70"/>
    </row>
    <row r="268" spans="2:18" ht="45" x14ac:dyDescent="0.25">
      <c r="B268" s="58"/>
      <c r="C268" s="58" t="s">
        <v>656</v>
      </c>
      <c r="D268" s="73">
        <f>IF(Checklist48[[#This Row],[SGUID]]="",IF(Checklist48[[#This Row],[SSGUID]]="",0,1),1)</f>
        <v>1</v>
      </c>
      <c r="E268" s="58"/>
      <c r="F268" s="59" t="str">
        <f>_xlfn.IFNA(Checklist48[[#This Row],[RelatedPQ]],"NA")</f>
        <v/>
      </c>
      <c r="G268" s="60" t="str">
        <f>IF(Checklist48[[#This Row],[PIGUID]]="","",INDEX(S2PQ_relational[],MATCH(Checklist48[[#This Row],[PIGUID&amp;NO]],S2PQ_relational[PIGUID &amp; "NO"],0),2))</f>
        <v/>
      </c>
      <c r="H268" s="59" t="str">
        <f>Checklist48[[#This Row],[PIGUID]]&amp;"NO"</f>
        <v>NO</v>
      </c>
      <c r="I268" s="59" t="str">
        <f>IF(Checklist48[[#This Row],[PIGUID]]="","",INDEX(PIs[NA Exempt],MATCH(Checklist48[[#This Row],[PIGUID]],PIs[GUID],0),1))</f>
        <v/>
      </c>
      <c r="J268" s="61" t="str">
        <f>IF(Checklist48[[#This Row],[SGUID]]="",IF(Checklist48[[#This Row],[SSGUID]]="",IF(Checklist48[[#This Row],[PIGUID]]="","",INDEX(PIs[[Column1]:[SS]],MATCH(Checklist48[[#This Row],[PIGUID]],PIs[GUID],0),2)),INDEX(PIs[[Column1]:[SS]],MATCH(Checklist48[[#This Row],[SSGUID]],PIs[SSGUID],0),18)),INDEX(PIs[[Column1]:[SS]],MATCH(Checklist48[[#This Row],[SGUID]],PIs[SGUID],0),14))</f>
        <v>FV 32.11 Facturen en aankoopbewijzen</v>
      </c>
      <c r="K268"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8" s="62" t="str">
        <f>IF(Checklist48[[#This Row],[SGUID]]="",IF(Checklist48[[#This Row],[SSGUID]]="",INDEX(PIs[[Column1]:[SS]],MATCH(Checklist48[[#This Row],[PIGUID]],PIs[GUID],0),6),""),"")</f>
        <v/>
      </c>
      <c r="M268" s="60" t="str">
        <f>IF(Checklist48[[#This Row],[SSGUID]]="",IF(Checklist48[[#This Row],[PIGUID]]="","",INDEX(PIs[[Column1]:[SS]],MATCH(Checklist48[[#This Row],[PIGUID]],PIs[GUID],0),8)),"")</f>
        <v/>
      </c>
      <c r="N268" s="68"/>
      <c r="O268" s="68"/>
      <c r="P268" s="60" t="str">
        <f>IF(Checklist48[[#This Row],[ifna]]="NA","",IF(Checklist48[[#This Row],[RelatedPQ]]=0,"",IF(Checklist48[[#This Row],[RelatedPQ]]="","",IF((INDEX(S2PQ_relational[],MATCH(Checklist48[[#This Row],[PIGUID&amp;NO]],S2PQ_relational[PIGUID &amp; "NO"],0),1))=Checklist48[[#This Row],[PIGUID]],"niet van toepassing",""))))</f>
        <v/>
      </c>
      <c r="Q268" s="60" t="str">
        <f>IF(Checklist48[[#This Row],[N.v.t.]]="niet van toepassing",INDEX(S2PQ[[Stap 2 vragen]:[Justification]],MATCH(Checklist48[[#This Row],[RelatedPQ]],S2PQ[S2PQGUID],0),3),"")</f>
        <v/>
      </c>
      <c r="R268" s="70"/>
    </row>
    <row r="269" spans="2:18" ht="67.5" x14ac:dyDescent="0.25">
      <c r="B269" s="58"/>
      <c r="C269" s="58"/>
      <c r="D269" s="73">
        <f>IF(Checklist48[[#This Row],[SGUID]]="",IF(Checklist48[[#This Row],[SSGUID]]="",0,1),1)</f>
        <v>0</v>
      </c>
      <c r="E269" s="58" t="s">
        <v>1251</v>
      </c>
      <c r="F269" s="59" t="str">
        <f>_xlfn.IFNA(Checklist48[[#This Row],[RelatedPQ]],"NA")</f>
        <v>NA</v>
      </c>
      <c r="G269" s="60" t="e">
        <f>IF(Checklist48[[#This Row],[PIGUID]]="","",INDEX(S2PQ_relational[],MATCH(Checklist48[[#This Row],[PIGUID&amp;NO]],S2PQ_relational[PIGUID &amp; "NO"],0),2))</f>
        <v>#N/A</v>
      </c>
      <c r="H269" s="59" t="str">
        <f>Checklist48[[#This Row],[PIGUID]]&amp;"NO"</f>
        <v>CcgfuJbzdZ6kWUEkitQdONO</v>
      </c>
      <c r="I269" s="59" t="b">
        <f>IF(Checklist48[[#This Row],[PIGUID]]="","",INDEX(PIs[NA Exempt],MATCH(Checklist48[[#This Row],[PIGUID]],PIs[GUID],0),1))</f>
        <v>0</v>
      </c>
      <c r="J269" s="61" t="str">
        <f>IF(Checklist48[[#This Row],[SGUID]]="",IF(Checklist48[[#This Row],[SSGUID]]="",IF(Checklist48[[#This Row],[PIGUID]]="","",INDEX(PIs[[Column1]:[SS]],MATCH(Checklist48[[#This Row],[PIGUID]],PIs[GUID],0),2)),INDEX(PIs[[Column1]:[SS]],MATCH(Checklist48[[#This Row],[SSGUID]],PIs[SSGUID],0),18)),INDEX(PIs[[Column1]:[SS]],MATCH(Checklist48[[#This Row],[SGUID]],PIs[SGUID],0),14))</f>
        <v>FV-Smart 32.11.01</v>
      </c>
      <c r="K269" s="60" t="str">
        <f>IF(Checklist48[[#This Row],[SGUID]]="",IF(Checklist48[[#This Row],[SSGUID]]="",IF(Checklist48[[#This Row],[PIGUID]]="","",INDEX(PIs[[Column1]:[SS]],MATCH(Checklist48[[#This Row],[PIGUID]],PIs[GUID],0),4)),INDEX(PIs[[Column1]:[Ssbody]],MATCH(Checklist48[[#This Row],[SSGUID]],PIs[SSGUID],0),19)),INDEX(PIs[[Column1]:[SS]],MATCH(Checklist48[[#This Row],[SGUID]],PIs[SGUID],0),15))</f>
        <v>De facturen en/of aankoopbewijzen van alle gewasbeschermingsmiddelen en naoogstbehandelingen worden bewaard.</v>
      </c>
      <c r="L269" s="62" t="str">
        <f>IF(Checklist48[[#This Row],[SGUID]]="",IF(Checklist48[[#This Row],[SSGUID]]="",INDEX(PIs[[Column1]:[SS]],MATCH(Checklist48[[#This Row],[PIGUID]],PIs[GUID],0),6),""),"")</f>
        <v>Er worden inspanningen gedaan om illegaal geproduceerde en nagemaakte gewasbeschermingsmiddelen te voorkomen.
Facturen, aankoopbewijzen of pakbonnen van alle gewasbeschermingsmiddelen die gebruikt en/of opgeslagen worden, moeten bewaard worden.</v>
      </c>
      <c r="M269" s="60" t="str">
        <f>IF(Checklist48[[#This Row],[SSGUID]]="",IF(Checklist48[[#This Row],[PIGUID]]="","",INDEX(PIs[[Column1]:[SS]],MATCH(Checklist48[[#This Row],[PIGUID]],PIs[GUID],0),8)),"")</f>
        <v>Major Must</v>
      </c>
      <c r="N269" s="68"/>
      <c r="O269" s="68"/>
      <c r="P269" s="60" t="str">
        <f>IF(Checklist48[[#This Row],[ifna]]="NA","",IF(Checklist48[[#This Row],[RelatedPQ]]=0,"",IF(Checklist48[[#This Row],[RelatedPQ]]="","",IF((INDEX(S2PQ_relational[],MATCH(Checklist48[[#This Row],[PIGUID&amp;NO]],S2PQ_relational[PIGUID &amp; "NO"],0),1))=Checklist48[[#This Row],[PIGUID]],"niet van toepassing",""))))</f>
        <v/>
      </c>
      <c r="Q269" s="60" t="str">
        <f>IF(Checklist48[[#This Row],[N.v.t.]]="niet van toepassing",INDEX(S2PQ[[Stap 2 vragen]:[Justification]],MATCH(Checklist48[[#This Row],[RelatedPQ]],S2PQ[S2PQGUID],0),3),"")</f>
        <v/>
      </c>
      <c r="R269" s="70"/>
    </row>
    <row r="270" spans="2:18" ht="33.75" x14ac:dyDescent="0.25">
      <c r="B270" s="58" t="s">
        <v>548</v>
      </c>
      <c r="C270" s="58"/>
      <c r="D270" s="73">
        <f>IF(Checklist48[[#This Row],[SGUID]]="",IF(Checklist48[[#This Row],[SSGUID]]="",0,1),1)</f>
        <v>1</v>
      </c>
      <c r="E270" s="58"/>
      <c r="F270" s="59" t="str">
        <f>_xlfn.IFNA(Checklist48[[#This Row],[RelatedPQ]],"NA")</f>
        <v/>
      </c>
      <c r="G270" s="60" t="str">
        <f>IF(Checklist48[[#This Row],[PIGUID]]="","",INDEX(S2PQ_relational[],MATCH(Checklist48[[#This Row],[PIGUID&amp;NO]],S2PQ_relational[PIGUID &amp; "NO"],0),2))</f>
        <v/>
      </c>
      <c r="H270" s="59" t="str">
        <f>Checklist48[[#This Row],[PIGUID]]&amp;"NO"</f>
        <v>NO</v>
      </c>
      <c r="I270" s="59" t="str">
        <f>IF(Checklist48[[#This Row],[PIGUID]]="","",INDEX(PIs[NA Exempt],MATCH(Checklist48[[#This Row],[PIGUID]],PIs[GUID],0),1))</f>
        <v/>
      </c>
      <c r="J270" s="61" t="str">
        <f>IF(Checklist48[[#This Row],[SGUID]]="",IF(Checklist48[[#This Row],[SSGUID]]="",IF(Checklist48[[#This Row],[PIGUID]]="","",INDEX(PIs[[Column1]:[SS]],MATCH(Checklist48[[#This Row],[PIGUID]],PIs[GUID],0),2)),INDEX(PIs[[Column1]:[SS]],MATCH(Checklist48[[#This Row],[SSGUID]],PIs[SSGUID],0),18)),INDEX(PIs[[Column1]:[SS]],MATCH(Checklist48[[#This Row],[SGUID]],PIs[SGUID],0),14))</f>
        <v>FV 33 NAOOGSTVERWERKING</v>
      </c>
      <c r="K270"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0" s="62" t="str">
        <f>IF(Checklist48[[#This Row],[SGUID]]="",IF(Checklist48[[#This Row],[SSGUID]]="",INDEX(PIs[[Column1]:[SS]],MATCH(Checklist48[[#This Row],[PIGUID]],PIs[GUID],0),6),""),"")</f>
        <v/>
      </c>
      <c r="M270" s="60" t="str">
        <f>IF(Checklist48[[#This Row],[SSGUID]]="",IF(Checklist48[[#This Row],[PIGUID]]="","",INDEX(PIs[[Column1]:[SS]],MATCH(Checklist48[[#This Row],[PIGUID]],PIs[GUID],0),8)),"")</f>
        <v/>
      </c>
      <c r="N270" s="68"/>
      <c r="O270" s="68"/>
      <c r="P270" s="60" t="str">
        <f>IF(Checklist48[[#This Row],[ifna]]="NA","",IF(Checklist48[[#This Row],[RelatedPQ]]=0,"",IF(Checklist48[[#This Row],[RelatedPQ]]="","",IF((INDEX(S2PQ_relational[],MATCH(Checklist48[[#This Row],[PIGUID&amp;NO]],S2PQ_relational[PIGUID &amp; "NO"],0),1))=Checklist48[[#This Row],[PIGUID]],"niet van toepassing",""))))</f>
        <v/>
      </c>
      <c r="Q270" s="60" t="str">
        <f>IF(Checklist48[[#This Row],[N.v.t.]]="niet van toepassing",INDEX(S2PQ[[Stap 2 vragen]:[Justification]],MATCH(Checklist48[[#This Row],[RelatedPQ]],S2PQ[S2PQGUID],0),3),"")</f>
        <v/>
      </c>
      <c r="R270" s="70"/>
    </row>
    <row r="271" spans="2:18" ht="56.25" x14ac:dyDescent="0.25">
      <c r="B271" s="58"/>
      <c r="C271" s="58" t="s">
        <v>981</v>
      </c>
      <c r="D271" s="73">
        <f>IF(Checklist48[[#This Row],[SGUID]]="",IF(Checklist48[[#This Row],[SSGUID]]="",0,1),1)</f>
        <v>1</v>
      </c>
      <c r="E271" s="58"/>
      <c r="F271" s="59" t="str">
        <f>_xlfn.IFNA(Checklist48[[#This Row],[RelatedPQ]],"NA")</f>
        <v/>
      </c>
      <c r="G271" s="60" t="str">
        <f>IF(Checklist48[[#This Row],[PIGUID]]="","",INDEX(S2PQ_relational[],MATCH(Checklist48[[#This Row],[PIGUID&amp;NO]],S2PQ_relational[PIGUID &amp; "NO"],0),2))</f>
        <v/>
      </c>
      <c r="H271" s="59" t="str">
        <f>Checklist48[[#This Row],[PIGUID]]&amp;"NO"</f>
        <v>NO</v>
      </c>
      <c r="I271" s="59" t="str">
        <f>IF(Checklist48[[#This Row],[PIGUID]]="","",INDEX(PIs[NA Exempt],MATCH(Checklist48[[#This Row],[PIGUID]],PIs[GUID],0),1))</f>
        <v/>
      </c>
      <c r="J271" s="61" t="str">
        <f>IF(Checklist48[[#This Row],[SGUID]]="",IF(Checklist48[[#This Row],[SSGUID]]="",IF(Checklist48[[#This Row],[PIGUID]]="","",INDEX(PIs[[Column1]:[SS]],MATCH(Checklist48[[#This Row],[PIGUID]],PIs[GUID],0),2)),INDEX(PIs[[Column1]:[SS]],MATCH(Checklist48[[#This Row],[SSGUID]],PIs[SSGUID],0),18)),INDEX(PIs[[Column1]:[SS]],MATCH(Checklist48[[#This Row],[SGUID]],PIs[SGUID],0),14))</f>
        <v>FV 33.01 Verpakkingsgebieden (in het veld of faciliteit) en opslaggebieden</v>
      </c>
      <c r="K27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1" s="62" t="str">
        <f>IF(Checklist48[[#This Row],[SGUID]]="",IF(Checklist48[[#This Row],[SSGUID]]="",INDEX(PIs[[Column1]:[SS]],MATCH(Checklist48[[#This Row],[PIGUID]],PIs[GUID],0),6),""),"")</f>
        <v/>
      </c>
      <c r="M271" s="60" t="str">
        <f>IF(Checklist48[[#This Row],[SSGUID]]="",IF(Checklist48[[#This Row],[PIGUID]]="","",INDEX(PIs[[Column1]:[SS]],MATCH(Checklist48[[#This Row],[PIGUID]],PIs[GUID],0),8)),"")</f>
        <v/>
      </c>
      <c r="N271" s="68"/>
      <c r="O271" s="68"/>
      <c r="P271" s="60" t="str">
        <f>IF(Checklist48[[#This Row],[ifna]]="NA","",IF(Checklist48[[#This Row],[RelatedPQ]]=0,"",IF(Checklist48[[#This Row],[RelatedPQ]]="","",IF((INDEX(S2PQ_relational[],MATCH(Checklist48[[#This Row],[PIGUID&amp;NO]],S2PQ_relational[PIGUID &amp; "NO"],0),1))=Checklist48[[#This Row],[PIGUID]],"niet van toepassing",""))))</f>
        <v/>
      </c>
      <c r="Q271" s="60" t="str">
        <f>IF(Checklist48[[#This Row],[N.v.t.]]="niet van toepassing",INDEX(S2PQ[[Stap 2 vragen]:[Justification]],MATCH(Checklist48[[#This Row],[RelatedPQ]],S2PQ[S2PQGUID],0),3),"")</f>
        <v/>
      </c>
      <c r="R271" s="70"/>
    </row>
    <row r="272" spans="2:18" ht="45" x14ac:dyDescent="0.25">
      <c r="B272" s="58"/>
      <c r="C272" s="58"/>
      <c r="D272" s="73">
        <f>IF(Checklist48[[#This Row],[SGUID]]="",IF(Checklist48[[#This Row],[SSGUID]]="",0,1),1)</f>
        <v>0</v>
      </c>
      <c r="E272" s="58" t="s">
        <v>1357</v>
      </c>
      <c r="F272" s="59" t="str">
        <f>_xlfn.IFNA(Checklist48[[#This Row],[RelatedPQ]],"NA")</f>
        <v>NA</v>
      </c>
      <c r="G272" s="60" t="e">
        <f>IF(Checklist48[[#This Row],[PIGUID]]="","",INDEX(S2PQ_relational[],MATCH(Checklist48[[#This Row],[PIGUID&amp;NO]],S2PQ_relational[PIGUID &amp; "NO"],0),2))</f>
        <v>#N/A</v>
      </c>
      <c r="H272" s="59" t="str">
        <f>Checklist48[[#This Row],[PIGUID]]&amp;"NO"</f>
        <v>2OCiodFuK1rlixpWaP9dzNO</v>
      </c>
      <c r="I272" s="59" t="b">
        <f>IF(Checklist48[[#This Row],[PIGUID]]="","",INDEX(PIs[NA Exempt],MATCH(Checklist48[[#This Row],[PIGUID]],PIs[GUID],0),1))</f>
        <v>0</v>
      </c>
      <c r="J272" s="61" t="str">
        <f>IF(Checklist48[[#This Row],[SGUID]]="",IF(Checklist48[[#This Row],[SSGUID]]="",IF(Checklist48[[#This Row],[PIGUID]]="","",INDEX(PIs[[Column1]:[SS]],MATCH(Checklist48[[#This Row],[PIGUID]],PIs[GUID],0),2)),INDEX(PIs[[Column1]:[SS]],MATCH(Checklist48[[#This Row],[SSGUID]],PIs[SSGUID],0),18)),INDEX(PIs[[Column1]:[SS]],MATCH(Checklist48[[#This Row],[SGUID]],PIs[SGUID],0),14))</f>
        <v>FV-Smart 33.01.01</v>
      </c>
      <c r="K272" s="60" t="str">
        <f>IF(Checklist48[[#This Row],[SGUID]]="",IF(Checklist48[[#This Row],[SSGUID]]="",IF(Checklist48[[#This Row],[PIGUID]]="","",INDEX(PIs[[Column1]:[SS]],MATCH(Checklist48[[#This Row],[PIGUID]],PIs[GUID],0),4)),INDEX(PIs[[Column1]:[Ssbody]],MATCH(Checklist48[[#This Row],[SSGUID]],PIs[SSGUID],0),19)),INDEX(PIs[[Column1]:[SS]],MATCH(Checklist48[[#This Row],[SGUID]],PIs[SGUID],0),15))</f>
        <v>Geoogste en verpakte producten worden opgeslagen om risico’s voor de voedselveiligheid te minimaliseren.</v>
      </c>
      <c r="L272" s="62" t="str">
        <f>IF(Checklist48[[#This Row],[SGUID]]="",IF(Checklist48[[#This Row],[SSGUID]]="",INDEX(PIs[[Column1]:[SS]],MATCH(Checklist48[[#This Row],[PIGUID]],PIs[GUID],0),6),""),"")</f>
        <v>Alle geoogste producten (verpakte producten, bulk) worden op juiste wijze opgeslagen en beschermd tegen verontreiniging in overeenstemming met de risicobeoordeling voor hygiëne.</v>
      </c>
      <c r="M272" s="60" t="str">
        <f>IF(Checklist48[[#This Row],[SSGUID]]="",IF(Checklist48[[#This Row],[PIGUID]]="","",INDEX(PIs[[Column1]:[SS]],MATCH(Checklist48[[#This Row],[PIGUID]],PIs[GUID],0),8)),"")</f>
        <v>Major Must</v>
      </c>
      <c r="N272" s="68"/>
      <c r="O272" s="68"/>
      <c r="P272" s="60" t="str">
        <f>IF(Checklist48[[#This Row],[ifna]]="NA","",IF(Checklist48[[#This Row],[RelatedPQ]]=0,"",IF(Checklist48[[#This Row],[RelatedPQ]]="","",IF((INDEX(S2PQ_relational[],MATCH(Checklist48[[#This Row],[PIGUID&amp;NO]],S2PQ_relational[PIGUID &amp; "NO"],0),1))=Checklist48[[#This Row],[PIGUID]],"niet van toepassing",""))))</f>
        <v/>
      </c>
      <c r="Q272" s="60" t="str">
        <f>IF(Checklist48[[#This Row],[N.v.t.]]="niet van toepassing",INDEX(S2PQ[[Stap 2 vragen]:[Justification]],MATCH(Checklist48[[#This Row],[RelatedPQ]],S2PQ[S2PQGUID],0),3),"")</f>
        <v/>
      </c>
      <c r="R272" s="70"/>
    </row>
    <row r="273" spans="2:18" ht="90" x14ac:dyDescent="0.25">
      <c r="B273" s="58"/>
      <c r="C273" s="58"/>
      <c r="D273" s="73">
        <f>IF(Checklist48[[#This Row],[SGUID]]="",IF(Checklist48[[#This Row],[SSGUID]]="",0,1),1)</f>
        <v>0</v>
      </c>
      <c r="E273" s="58" t="s">
        <v>1349</v>
      </c>
      <c r="F273" s="59" t="str">
        <f>_xlfn.IFNA(Checklist48[[#This Row],[RelatedPQ]],"NA")</f>
        <v>NA</v>
      </c>
      <c r="G273" s="60" t="e">
        <f>IF(Checklist48[[#This Row],[PIGUID]]="","",INDEX(S2PQ_relational[],MATCH(Checklist48[[#This Row],[PIGUID&amp;NO]],S2PQ_relational[PIGUID &amp; "NO"],0),2))</f>
        <v>#N/A</v>
      </c>
      <c r="H273" s="59" t="str">
        <f>Checklist48[[#This Row],[PIGUID]]&amp;"NO"</f>
        <v>5fykOKaat54TiKeJ3HsdxiNO</v>
      </c>
      <c r="I273" s="59" t="b">
        <f>IF(Checklist48[[#This Row],[PIGUID]]="","",INDEX(PIs[NA Exempt],MATCH(Checklist48[[#This Row],[PIGUID]],PIs[GUID],0),1))</f>
        <v>0</v>
      </c>
      <c r="J273" s="61" t="str">
        <f>IF(Checklist48[[#This Row],[SGUID]]="",IF(Checklist48[[#This Row],[SSGUID]]="",IF(Checklist48[[#This Row],[PIGUID]]="","",INDEX(PIs[[Column1]:[SS]],MATCH(Checklist48[[#This Row],[PIGUID]],PIs[GUID],0),2)),INDEX(PIs[[Column1]:[SS]],MATCH(Checklist48[[#This Row],[SSGUID]],PIs[SSGUID],0),18)),INDEX(PIs[[Column1]:[SS]],MATCH(Checklist48[[#This Row],[SGUID]],PIs[SGUID],0),14))</f>
        <v>FV-Smart 33.01.02</v>
      </c>
      <c r="K273" s="60" t="str">
        <f>IF(Checklist48[[#This Row],[SGUID]]="",IF(Checklist48[[#This Row],[SSGUID]]="",IF(Checklist48[[#This Row],[PIGUID]]="","",INDEX(PIs[[Column1]:[SS]],MATCH(Checklist48[[#This Row],[PIGUID]],PIs[GUID],0),4)),INDEX(PIs[[Column1]:[Ssbody]],MATCH(Checklist48[[#This Row],[SSGUID]],PIs[SSGUID],0),19)),INDEX(PIs[[Column1]:[SS]],MATCH(Checklist48[[#This Row],[SGUID]],PIs[SGUID],0),15))</f>
        <v>Alle locaties voor het verzamelen, opslaan en distribueren van verpakte producten worden schoongemaakt en onderhouden.</v>
      </c>
      <c r="L273" s="62" t="str">
        <f>IF(Checklist48[[#This Row],[SGUID]]="",IF(Checklist48[[#This Row],[SSGUID]]="",INDEX(PIs[[Column1]:[SS]],MATCH(Checklist48[[#This Row],[PIGUID]],PIs[GUID],0),6),""),"")</f>
        <v>Alle faciliteiten en apparatuur voor productverwerking en opslag (muren, vloeren, transportlijnen, machines, etc.) moeten worden schoongemaakt en onderhouden met een vaste frequentie in overeenstemming met een gedocumenteerd schoonmaak- en onderhoudsschema. Onderhoud mag geen risico’s voor voedselveiligheid veroorzaken. Schoonmaak- en onderhoudsregistraties moeten worden bewaard.</v>
      </c>
      <c r="M273" s="60" t="str">
        <f>IF(Checklist48[[#This Row],[SSGUID]]="",IF(Checklist48[[#This Row],[PIGUID]]="","",INDEX(PIs[[Column1]:[SS]],MATCH(Checklist48[[#This Row],[PIGUID]],PIs[GUID],0),8)),"")</f>
        <v>Major Must</v>
      </c>
      <c r="N273" s="68"/>
      <c r="O273" s="68"/>
      <c r="P273" s="60" t="str">
        <f>IF(Checklist48[[#This Row],[ifna]]="NA","",IF(Checklist48[[#This Row],[RelatedPQ]]=0,"",IF(Checklist48[[#This Row],[RelatedPQ]]="","",IF((INDEX(S2PQ_relational[],MATCH(Checklist48[[#This Row],[PIGUID&amp;NO]],S2PQ_relational[PIGUID &amp; "NO"],0),1))=Checklist48[[#This Row],[PIGUID]],"niet van toepassing",""))))</f>
        <v/>
      </c>
      <c r="Q273" s="60" t="str">
        <f>IF(Checklist48[[#This Row],[N.v.t.]]="niet van toepassing",INDEX(S2PQ[[Stap 2 vragen]:[Justification]],MATCH(Checklist48[[#This Row],[RelatedPQ]],S2PQ[S2PQGUID],0),3),"")</f>
        <v/>
      </c>
      <c r="R273" s="70"/>
    </row>
    <row r="274" spans="2:18" ht="101.25" x14ac:dyDescent="0.25">
      <c r="B274" s="58"/>
      <c r="C274" s="58"/>
      <c r="D274" s="73">
        <f>IF(Checklist48[[#This Row],[SGUID]]="",IF(Checklist48[[#This Row],[SSGUID]]="",0,1),1)</f>
        <v>0</v>
      </c>
      <c r="E274" s="58" t="s">
        <v>1348</v>
      </c>
      <c r="F274" s="59" t="str">
        <f>_xlfn.IFNA(Checklist48[[#This Row],[RelatedPQ]],"NA")</f>
        <v>NA</v>
      </c>
      <c r="G274" s="60" t="e">
        <f>IF(Checklist48[[#This Row],[PIGUID]]="","",INDEX(S2PQ_relational[],MATCH(Checklist48[[#This Row],[PIGUID&amp;NO]],S2PQ_relational[PIGUID &amp; "NO"],0),2))</f>
        <v>#N/A</v>
      </c>
      <c r="H274" s="59" t="str">
        <f>Checklist48[[#This Row],[PIGUID]]&amp;"NO"</f>
        <v>2O2RBDm2SCvPwdrmT1rH0GNO</v>
      </c>
      <c r="I274" s="59" t="b">
        <f>IF(Checklist48[[#This Row],[PIGUID]]="","",INDEX(PIs[NA Exempt],MATCH(Checklist48[[#This Row],[PIGUID]],PIs[GUID],0),1))</f>
        <v>0</v>
      </c>
      <c r="J274" s="61" t="str">
        <f>IF(Checklist48[[#This Row],[SGUID]]="",IF(Checklist48[[#This Row],[SSGUID]]="",IF(Checklist48[[#This Row],[PIGUID]]="","",INDEX(PIs[[Column1]:[SS]],MATCH(Checklist48[[#This Row],[PIGUID]],PIs[GUID],0),2)),INDEX(PIs[[Column1]:[SS]],MATCH(Checklist48[[#This Row],[SSGUID]],PIs[SSGUID],0),18)),INDEX(PIs[[Column1]:[SS]],MATCH(Checklist48[[#This Row],[SGUID]],PIs[SGUID],0),14))</f>
        <v>FV-Smart 33.01.03</v>
      </c>
      <c r="K274" s="60" t="str">
        <f>IF(Checklist48[[#This Row],[SGUID]]="",IF(Checklist48[[#This Row],[SSGUID]]="",IF(Checklist48[[#This Row],[PIGUID]]="","",INDEX(PIs[[Column1]:[SS]],MATCH(Checklist48[[#This Row],[PIGUID]],PIs[GUID],0),4)),INDEX(PIs[[Column1]:[Ssbody]],MATCH(Checklist48[[#This Row],[SSGUID]],PIs[SSGUID],0),19)),INDEX(PIs[[Column1]:[SS]],MATCH(Checklist48[[#This Row],[SGUID]],PIs[SGUID],0),15))</f>
        <v>Verpakkingsmaterialen zijn geschikt voor hun beoogde gebruik en worden opgeslagen onder omstandigheden die de materialen beschermen tegen verontreiniging.</v>
      </c>
      <c r="L274" s="62" t="str">
        <f>IF(Checklist48[[#This Row],[SGUID]]="",IF(Checklist48[[#This Row],[SSGUID]]="",INDEX(PIs[[Column1]:[SS]],MATCH(Checklist48[[#This Row],[PIGUID]],PIs[GUID],0),6),""),"")</f>
        <v>Verpakkingsmaterialen (waaronder herbruikbare kisten) moeten geschikt zijn voor hun beoogde gebruik en worden opgeslagen onder omstandigheden die de materialen beschermen tegen verontreiniging en beschadiging. Verpakkingsmaterialen kunnen buiten worden opgeslagen, op voorwaarde dat de risico’s van verontreiniging zijn aangepakt (bijv. verpakkingsmaterialen zijn verzegeld in kunststof afdekkingen).</v>
      </c>
      <c r="M274" s="60" t="str">
        <f>IF(Checklist48[[#This Row],[SSGUID]]="",IF(Checklist48[[#This Row],[PIGUID]]="","",INDEX(PIs[[Column1]:[SS]],MATCH(Checklist48[[#This Row],[PIGUID]],PIs[GUID],0),8)),"")</f>
        <v>Minor Must</v>
      </c>
      <c r="N274" s="68"/>
      <c r="O274" s="68"/>
      <c r="P274" s="60" t="str">
        <f>IF(Checklist48[[#This Row],[ifna]]="NA","",IF(Checklist48[[#This Row],[RelatedPQ]]=0,"",IF(Checklist48[[#This Row],[RelatedPQ]]="","",IF((INDEX(S2PQ_relational[],MATCH(Checklist48[[#This Row],[PIGUID&amp;NO]],S2PQ_relational[PIGUID &amp; "NO"],0),1))=Checklist48[[#This Row],[PIGUID]],"niet van toepassing",""))))</f>
        <v/>
      </c>
      <c r="Q274" s="60" t="str">
        <f>IF(Checklist48[[#This Row],[N.v.t.]]="niet van toepassing",INDEX(S2PQ[[Stap 2 vragen]:[Justification]],MATCH(Checklist48[[#This Row],[RelatedPQ]],S2PQ[S2PQGUID],0),3),"")</f>
        <v/>
      </c>
      <c r="R274" s="70"/>
    </row>
    <row r="275" spans="2:18" ht="123.75" x14ac:dyDescent="0.25">
      <c r="B275" s="58"/>
      <c r="C275" s="58"/>
      <c r="D275" s="73">
        <f>IF(Checklist48[[#This Row],[SGUID]]="",IF(Checklist48[[#This Row],[SSGUID]]="",0,1),1)</f>
        <v>0</v>
      </c>
      <c r="E275" s="58" t="s">
        <v>1347</v>
      </c>
      <c r="F275" s="59" t="str">
        <f>_xlfn.IFNA(Checklist48[[#This Row],[RelatedPQ]],"NA")</f>
        <v>NA</v>
      </c>
      <c r="G275" s="60" t="e">
        <f>IF(Checklist48[[#This Row],[PIGUID]]="","",INDEX(S2PQ_relational[],MATCH(Checklist48[[#This Row],[PIGUID&amp;NO]],S2PQ_relational[PIGUID &amp; "NO"],0),2))</f>
        <v>#N/A</v>
      </c>
      <c r="H275" s="59" t="str">
        <f>Checklist48[[#This Row],[PIGUID]]&amp;"NO"</f>
        <v>5mPXfcMYhxhtowbRri3IQeNO</v>
      </c>
      <c r="I275" s="59" t="b">
        <f>IF(Checklist48[[#This Row],[PIGUID]]="","",INDEX(PIs[NA Exempt],MATCH(Checklist48[[#This Row],[PIGUID]],PIs[GUID],0),1))</f>
        <v>0</v>
      </c>
      <c r="J275" s="61" t="str">
        <f>IF(Checklist48[[#This Row],[SGUID]]="",IF(Checklist48[[#This Row],[SSGUID]]="",IF(Checklist48[[#This Row],[PIGUID]]="","",INDEX(PIs[[Column1]:[SS]],MATCH(Checklist48[[#This Row],[PIGUID]],PIs[GUID],0),2)),INDEX(PIs[[Column1]:[SS]],MATCH(Checklist48[[#This Row],[SSGUID]],PIs[SSGUID],0),18)),INDEX(PIs[[Column1]:[SS]],MATCH(Checklist48[[#This Row],[SGUID]],PIs[SGUID],0),14))</f>
        <v>FV-Smart 33.01.04</v>
      </c>
      <c r="K275" s="60" t="str">
        <f>IF(Checklist48[[#This Row],[SGUID]]="",IF(Checklist48[[#This Row],[SSGUID]]="",IF(Checklist48[[#This Row],[PIGUID]]="","",INDEX(PIs[[Column1]:[SS]],MATCH(Checklist48[[#This Row],[PIGUID]],PIs[GUID],0),4)),INDEX(PIs[[Column1]:[Ssbody]],MATCH(Checklist48[[#This Row],[SSGUID]],PIs[SSGUID],0),19)),INDEX(PIs[[Column1]:[SS]],MATCH(Checklist48[[#This Row],[SGUID]],PIs[SGUID],0),15))</f>
        <v>Schoonmaakapparatuur, schoonmaakmiddelen, smeermiddelen, etc. worden bewaard en gebruikt om chemische verontreiniging van producten te voorkomen en zijn goedgekeurd voor toepassing in de levensmiddelenindustrie.</v>
      </c>
      <c r="L275" s="62" t="str">
        <f>IF(Checklist48[[#This Row],[SGUID]]="",IF(Checklist48[[#This Row],[SSGUID]]="",INDEX(PIs[[Column1]:[SS]],MATCH(Checklist48[[#This Row],[PIGUID]],PIs[GUID],0),6),""),"")</f>
        <v>Om chemische verontreiniging van het product te voorkomen moeten schoonmaakapparatuur, schoonmaakmiddelen, smeermiddelen etc. worden bewaard op een daarvoor bestemde plaats, gescheiden van producten.
Er moet gedocumenteerd bewijs zijn (specifieke melding op het etiket of technisch informatieblad) dat alle schoonmaakmiddelen, smeermiddelen etc. die in aanraking kunnen komen met producten geschikt zijn voor gebruik in de voedingsmiddelenindustrie.</v>
      </c>
      <c r="M275" s="60" t="str">
        <f>IF(Checklist48[[#This Row],[SSGUID]]="",IF(Checklist48[[#This Row],[PIGUID]]="","",INDEX(PIs[[Column1]:[SS]],MATCH(Checklist48[[#This Row],[PIGUID]],PIs[GUID],0),8)),"")</f>
        <v>Major Must</v>
      </c>
      <c r="N275" s="68"/>
      <c r="O275" s="68"/>
      <c r="P275" s="60" t="str">
        <f>IF(Checklist48[[#This Row],[ifna]]="NA","",IF(Checklist48[[#This Row],[RelatedPQ]]=0,"",IF(Checklist48[[#This Row],[RelatedPQ]]="","",IF((INDEX(S2PQ_relational[],MATCH(Checklist48[[#This Row],[PIGUID&amp;NO]],S2PQ_relational[PIGUID &amp; "NO"],0),1))=Checklist48[[#This Row],[PIGUID]],"niet van toepassing",""))))</f>
        <v/>
      </c>
      <c r="Q275" s="60" t="str">
        <f>IF(Checklist48[[#This Row],[N.v.t.]]="niet van toepassing",INDEX(S2PQ[[Stap 2 vragen]:[Justification]],MATCH(Checklist48[[#This Row],[RelatedPQ]],S2PQ[S2PQGUID],0),3),"")</f>
        <v/>
      </c>
      <c r="R275" s="70"/>
    </row>
    <row r="276" spans="2:18" ht="33.75" x14ac:dyDescent="0.25">
      <c r="B276" s="58"/>
      <c r="C276" s="58" t="s">
        <v>1141</v>
      </c>
      <c r="D276" s="73">
        <f>IF(Checklist48[[#This Row],[SGUID]]="",IF(Checklist48[[#This Row],[SSGUID]]="",0,1),1)</f>
        <v>1</v>
      </c>
      <c r="E276" s="58"/>
      <c r="F276" s="59" t="str">
        <f>_xlfn.IFNA(Checklist48[[#This Row],[RelatedPQ]],"NA")</f>
        <v/>
      </c>
      <c r="G276" s="60" t="str">
        <f>IF(Checklist48[[#This Row],[PIGUID]]="","",INDEX(S2PQ_relational[],MATCH(Checklist48[[#This Row],[PIGUID&amp;NO]],S2PQ_relational[PIGUID &amp; "NO"],0),2))</f>
        <v/>
      </c>
      <c r="H276" s="59" t="str">
        <f>Checklist48[[#This Row],[PIGUID]]&amp;"NO"</f>
        <v>NO</v>
      </c>
      <c r="I276" s="59" t="str">
        <f>IF(Checklist48[[#This Row],[PIGUID]]="","",INDEX(PIs[NA Exempt],MATCH(Checklist48[[#This Row],[PIGUID]],PIs[GUID],0),1))</f>
        <v/>
      </c>
      <c r="J276" s="61" t="str">
        <f>IF(Checklist48[[#This Row],[SGUID]]="",IF(Checklist48[[#This Row],[SSGUID]]="",IF(Checklist48[[#This Row],[PIGUID]]="","",INDEX(PIs[[Column1]:[SS]],MATCH(Checklist48[[#This Row],[PIGUID]],PIs[GUID],0),2)),INDEX(PIs[[Column1]:[SS]],MATCH(Checklist48[[#This Row],[SSGUID]],PIs[SSGUID],0),18)),INDEX(PIs[[Column1]:[SS]],MATCH(Checklist48[[#This Row],[SGUID]],PIs[SGUID],0),14))</f>
        <v>FV 33.02 Vreemde voorwerpen</v>
      </c>
      <c r="K27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6" s="62" t="str">
        <f>IF(Checklist48[[#This Row],[SGUID]]="",IF(Checklist48[[#This Row],[SSGUID]]="",INDEX(PIs[[Column1]:[SS]],MATCH(Checklist48[[#This Row],[PIGUID]],PIs[GUID],0),6),""),"")</f>
        <v/>
      </c>
      <c r="M276" s="60" t="str">
        <f>IF(Checklist48[[#This Row],[SSGUID]]="",IF(Checklist48[[#This Row],[PIGUID]]="","",INDEX(PIs[[Column1]:[SS]],MATCH(Checklist48[[#This Row],[PIGUID]],PIs[GUID],0),8)),"")</f>
        <v/>
      </c>
      <c r="N276" s="68"/>
      <c r="O276" s="68"/>
      <c r="P276" s="60" t="str">
        <f>IF(Checklist48[[#This Row],[ifna]]="NA","",IF(Checklist48[[#This Row],[RelatedPQ]]=0,"",IF(Checklist48[[#This Row],[RelatedPQ]]="","",IF((INDEX(S2PQ_relational[],MATCH(Checklist48[[#This Row],[PIGUID&amp;NO]],S2PQ_relational[PIGUID &amp; "NO"],0),1))=Checklist48[[#This Row],[PIGUID]],"niet van toepassing",""))))</f>
        <v/>
      </c>
      <c r="Q276" s="60" t="str">
        <f>IF(Checklist48[[#This Row],[N.v.t.]]="niet van toepassing",INDEX(S2PQ[[Stap 2 vragen]:[Justification]],MATCH(Checklist48[[#This Row],[RelatedPQ]],S2PQ[S2PQGUID],0),3),"")</f>
        <v/>
      </c>
      <c r="R276" s="70"/>
    </row>
    <row r="277" spans="2:18" ht="112.5" x14ac:dyDescent="0.25">
      <c r="B277" s="58"/>
      <c r="C277" s="58"/>
      <c r="D277" s="73">
        <f>IF(Checklist48[[#This Row],[SGUID]]="",IF(Checklist48[[#This Row],[SSGUID]]="",0,1),1)</f>
        <v>0</v>
      </c>
      <c r="E277" s="58" t="s">
        <v>1354</v>
      </c>
      <c r="F277" s="59" t="str">
        <f>_xlfn.IFNA(Checklist48[[#This Row],[RelatedPQ]],"NA")</f>
        <v>NA</v>
      </c>
      <c r="G277" s="60" t="e">
        <f>IF(Checklist48[[#This Row],[PIGUID]]="","",INDEX(S2PQ_relational[],MATCH(Checklist48[[#This Row],[PIGUID&amp;NO]],S2PQ_relational[PIGUID &amp; "NO"],0),2))</f>
        <v>#N/A</v>
      </c>
      <c r="H277" s="59" t="str">
        <f>Checklist48[[#This Row],[PIGUID]]&amp;"NO"</f>
        <v>17A0TWTezVDi28Glayo9loNO</v>
      </c>
      <c r="I277" s="59" t="b">
        <f>IF(Checklist48[[#This Row],[PIGUID]]="","",INDEX(PIs[NA Exempt],MATCH(Checklist48[[#This Row],[PIGUID]],PIs[GUID],0),1))</f>
        <v>0</v>
      </c>
      <c r="J277" s="61" t="str">
        <f>IF(Checklist48[[#This Row],[SGUID]]="",IF(Checklist48[[#This Row],[SSGUID]]="",IF(Checklist48[[#This Row],[PIGUID]]="","",INDEX(PIs[[Column1]:[SS]],MATCH(Checklist48[[#This Row],[PIGUID]],PIs[GUID],0),2)),INDEX(PIs[[Column1]:[SS]],MATCH(Checklist48[[#This Row],[SSGUID]],PIs[SSGUID],0),18)),INDEX(PIs[[Column1]:[SS]],MATCH(Checklist48[[#This Row],[SGUID]],PIs[SGUID],0),14))</f>
        <v>FV-Smart 33.02.01</v>
      </c>
      <c r="K277" s="60" t="str">
        <f>IF(Checklist48[[#This Row],[SGUID]]="",IF(Checklist48[[#This Row],[SSGUID]]="",IF(Checklist48[[#This Row],[PIGUID]]="","",INDEX(PIs[[Column1]:[SS]],MATCH(Checklist48[[#This Row],[PIGUID]],PIs[GUID],0),4)),INDEX(PIs[[Column1]:[Ssbody]],MATCH(Checklist48[[#This Row],[SSGUID]],PIs[SSGUID],0),19)),INDEX(PIs[[Column1]:[SS]],MATCH(Checklist48[[#This Row],[SGUID]],PIs[SGUID],0),15))</f>
        <v>Er zijn systemen aanwezig om ervoor te zorgen dat vreemde materialen producten niet kunnen verontreinigen.</v>
      </c>
      <c r="L277" s="62" t="str">
        <f>IF(Checklist48[[#This Row],[SGUID]]="",IF(Checklist48[[#This Row],[SSGUID]]="",INDEX(PIs[[Column1]:[SS]],MATCH(Checklist48[[#This Row],[PIGUID]],PIs[GUID],0),6),""),"")</f>
        <v>Er moeten systemen aanwezig zijn die ervoor zorgen dat vreemde materialen, waaronder insecten, stenen, afval, glas en harde kunststof, producten niet kunnen verontreinigen.
Glas, harde kunststof en soortgelijke materialen (gloeilampen, armaturen, etc.) die zijn opgehangen boven producten of worden gebruikt voor productverwerking moeten een veilig ontwerp hebben of beschermd/afgeschermd zijn.</v>
      </c>
      <c r="M277" s="60" t="str">
        <f>IF(Checklist48[[#This Row],[SSGUID]]="",IF(Checklist48[[#This Row],[PIGUID]]="","",INDEX(PIs[[Column1]:[SS]],MATCH(Checklist48[[#This Row],[PIGUID]],PIs[GUID],0),8)),"")</f>
        <v>Major Must</v>
      </c>
      <c r="N277" s="68"/>
      <c r="O277" s="68"/>
      <c r="P277" s="60" t="str">
        <f>IF(Checklist48[[#This Row],[ifna]]="NA","",IF(Checklist48[[#This Row],[RelatedPQ]]=0,"",IF(Checklist48[[#This Row],[RelatedPQ]]="","",IF((INDEX(S2PQ_relational[],MATCH(Checklist48[[#This Row],[PIGUID&amp;NO]],S2PQ_relational[PIGUID &amp; "NO"],0),1))=Checklist48[[#This Row],[PIGUID]],"niet van toepassing",""))))</f>
        <v/>
      </c>
      <c r="Q277" s="60" t="str">
        <f>IF(Checklist48[[#This Row],[N.v.t.]]="niet van toepassing",INDEX(S2PQ[[Stap 2 vragen]:[Justification]],MATCH(Checklist48[[#This Row],[RelatedPQ]],S2PQ[S2PQGUID],0),3),"")</f>
        <v/>
      </c>
      <c r="R277" s="70"/>
    </row>
    <row r="278" spans="2:18" ht="56.25" x14ac:dyDescent="0.25">
      <c r="B278" s="58"/>
      <c r="C278" s="58"/>
      <c r="D278" s="73">
        <f>IF(Checklist48[[#This Row],[SGUID]]="",IF(Checklist48[[#This Row],[SSGUID]]="",0,1),1)</f>
        <v>0</v>
      </c>
      <c r="E278" s="58" t="s">
        <v>1355</v>
      </c>
      <c r="F278" s="59" t="str">
        <f>_xlfn.IFNA(Checklist48[[#This Row],[RelatedPQ]],"NA")</f>
        <v>NA</v>
      </c>
      <c r="G278" s="60" t="e">
        <f>IF(Checklist48[[#This Row],[PIGUID]]="","",INDEX(S2PQ_relational[],MATCH(Checklist48[[#This Row],[PIGUID&amp;NO]],S2PQ_relational[PIGUID &amp; "NO"],0),2))</f>
        <v>#N/A</v>
      </c>
      <c r="H278" s="59" t="str">
        <f>Checklist48[[#This Row],[PIGUID]]&amp;"NO"</f>
        <v>1nmjX0eVRR8MGmNwWa2JRgNO</v>
      </c>
      <c r="I278" s="59" t="b">
        <f>IF(Checklist48[[#This Row],[PIGUID]]="","",INDEX(PIs[NA Exempt],MATCH(Checklist48[[#This Row],[PIGUID]],PIs[GUID],0),1))</f>
        <v>0</v>
      </c>
      <c r="J278" s="61" t="str">
        <f>IF(Checklist48[[#This Row],[SGUID]]="",IF(Checklist48[[#This Row],[SSGUID]]="",IF(Checklist48[[#This Row],[PIGUID]]="","",INDEX(PIs[[Column1]:[SS]],MATCH(Checklist48[[#This Row],[PIGUID]],PIs[GUID],0),2)),INDEX(PIs[[Column1]:[SS]],MATCH(Checklist48[[#This Row],[SSGUID]],PIs[SSGUID],0),18)),INDEX(PIs[[Column1]:[SS]],MATCH(Checklist48[[#This Row],[SGUID]],PIs[SGUID],0),14))</f>
        <v>FV-Smart 33.02.02</v>
      </c>
      <c r="K278"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systeem aanwezig voor de verwerking van verontreinigd vreemd materiaal.</v>
      </c>
      <c r="L278" s="62" t="str">
        <f>IF(Checklist48[[#This Row],[SGUID]]="",IF(Checklist48[[#This Row],[SSGUID]]="",INDEX(PIs[[Column1]:[SS]],MATCH(Checklist48[[#This Row],[PIGUID]],PIs[GUID],0),6),""),"")</f>
        <v>Er moet een systeem voor de verwerking van verontreinigd vreemd materiaal, waaronder gebroken glas en harde kunststof (in kassen, in gebieden voor productverwerking, bereiding en opslag, etc.) aanwezig zijn.</v>
      </c>
      <c r="M278" s="60" t="str">
        <f>IF(Checklist48[[#This Row],[SSGUID]]="",IF(Checklist48[[#This Row],[PIGUID]]="","",INDEX(PIs[[Column1]:[SS]],MATCH(Checklist48[[#This Row],[PIGUID]],PIs[GUID],0),8)),"")</f>
        <v>Major Must</v>
      </c>
      <c r="N278" s="68"/>
      <c r="O278" s="68"/>
      <c r="P278" s="60" t="str">
        <f>IF(Checklist48[[#This Row],[ifna]]="NA","",IF(Checklist48[[#This Row],[RelatedPQ]]=0,"",IF(Checklist48[[#This Row],[RelatedPQ]]="","",IF((INDEX(S2PQ_relational[],MATCH(Checklist48[[#This Row],[PIGUID&amp;NO]],S2PQ_relational[PIGUID &amp; "NO"],0),1))=Checklist48[[#This Row],[PIGUID]],"niet van toepassing",""))))</f>
        <v/>
      </c>
      <c r="Q278" s="60" t="str">
        <f>IF(Checklist48[[#This Row],[N.v.t.]]="niet van toepassing",INDEX(S2PQ[[Stap 2 vragen]:[Justification]],MATCH(Checklist48[[#This Row],[RelatedPQ]],S2PQ[S2PQGUID],0),3),"")</f>
        <v/>
      </c>
      <c r="R278" s="70"/>
    </row>
    <row r="279" spans="2:18" ht="45" x14ac:dyDescent="0.25">
      <c r="B279" s="58"/>
      <c r="C279" s="58" t="s">
        <v>1209</v>
      </c>
      <c r="D279" s="73">
        <f>IF(Checklist48[[#This Row],[SGUID]]="",IF(Checklist48[[#This Row],[SSGUID]]="",0,1),1)</f>
        <v>1</v>
      </c>
      <c r="E279" s="58"/>
      <c r="F279" s="59" t="str">
        <f>_xlfn.IFNA(Checklist48[[#This Row],[RelatedPQ]],"NA")</f>
        <v/>
      </c>
      <c r="G279" s="60" t="str">
        <f>IF(Checklist48[[#This Row],[PIGUID]]="","",INDEX(S2PQ_relational[],MATCH(Checklist48[[#This Row],[PIGUID&amp;NO]],S2PQ_relational[PIGUID &amp; "NO"],0),2))</f>
        <v/>
      </c>
      <c r="H279" s="59" t="str">
        <f>Checklist48[[#This Row],[PIGUID]]&amp;"NO"</f>
        <v>NO</v>
      </c>
      <c r="I279" s="59" t="str">
        <f>IF(Checklist48[[#This Row],[PIGUID]]="","",INDEX(PIs[NA Exempt],MATCH(Checklist48[[#This Row],[PIGUID]],PIs[GUID],0),1))</f>
        <v/>
      </c>
      <c r="J279" s="61" t="str">
        <f>IF(Checklist48[[#This Row],[SGUID]]="",IF(Checklist48[[#This Row],[SSGUID]]="",IF(Checklist48[[#This Row],[PIGUID]]="","",INDEX(PIs[[Column1]:[SS]],MATCH(Checklist48[[#This Row],[PIGUID]],PIs[GUID],0),2)),INDEX(PIs[[Column1]:[SS]],MATCH(Checklist48[[#This Row],[SSGUID]],PIs[SSGUID],0),18)),INDEX(PIs[[Column1]:[SS]],MATCH(Checklist48[[#This Row],[SGUID]],PIs[SGUID],0),14))</f>
        <v>FV 33.03 Temperatuur- en luchtvochtigheidscontrole</v>
      </c>
      <c r="K27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9" s="62" t="str">
        <f>IF(Checklist48[[#This Row],[SGUID]]="",IF(Checklist48[[#This Row],[SSGUID]]="",INDEX(PIs[[Column1]:[SS]],MATCH(Checklist48[[#This Row],[PIGUID]],PIs[GUID],0),6),""),"")</f>
        <v/>
      </c>
      <c r="M279" s="60" t="str">
        <f>IF(Checklist48[[#This Row],[SSGUID]]="",IF(Checklist48[[#This Row],[PIGUID]]="","",INDEX(PIs[[Column1]:[SS]],MATCH(Checklist48[[#This Row],[PIGUID]],PIs[GUID],0),8)),"")</f>
        <v/>
      </c>
      <c r="N279" s="68"/>
      <c r="O279" s="68"/>
      <c r="P279" s="60" t="str">
        <f>IF(Checklist48[[#This Row],[ifna]]="NA","",IF(Checklist48[[#This Row],[RelatedPQ]]=0,"",IF(Checklist48[[#This Row],[RelatedPQ]]="","",IF((INDEX(S2PQ_relational[],MATCH(Checklist48[[#This Row],[PIGUID&amp;NO]],S2PQ_relational[PIGUID &amp; "NO"],0),1))=Checklist48[[#This Row],[PIGUID]],"niet van toepassing",""))))</f>
        <v/>
      </c>
      <c r="Q279" s="60" t="str">
        <f>IF(Checklist48[[#This Row],[N.v.t.]]="niet van toepassing",INDEX(S2PQ[[Stap 2 vragen]:[Justification]],MATCH(Checklist48[[#This Row],[RelatedPQ]],S2PQ[S2PQGUID],0),3),"")</f>
        <v/>
      </c>
      <c r="R279" s="70"/>
    </row>
    <row r="280" spans="2:18" ht="45" x14ac:dyDescent="0.25">
      <c r="B280" s="58"/>
      <c r="C280" s="58"/>
      <c r="D280" s="73">
        <f>IF(Checklist48[[#This Row],[SGUID]]="",IF(Checklist48[[#This Row],[SSGUID]]="",0,1),1)</f>
        <v>0</v>
      </c>
      <c r="E280" s="58" t="s">
        <v>1353</v>
      </c>
      <c r="F280" s="59" t="str">
        <f>_xlfn.IFNA(Checklist48[[#This Row],[RelatedPQ]],"NA")</f>
        <v>NA</v>
      </c>
      <c r="G280" s="60" t="e">
        <f>IF(Checklist48[[#This Row],[PIGUID]]="","",INDEX(S2PQ_relational[],MATCH(Checklist48[[#This Row],[PIGUID&amp;NO]],S2PQ_relational[PIGUID &amp; "NO"],0),2))</f>
        <v>#N/A</v>
      </c>
      <c r="H280" s="59" t="str">
        <f>Checklist48[[#This Row],[PIGUID]]&amp;"NO"</f>
        <v>5R8KVBcIttnu0XWYX32GfINO</v>
      </c>
      <c r="I280" s="59" t="b">
        <f>IF(Checklist48[[#This Row],[PIGUID]]="","",INDEX(PIs[NA Exempt],MATCH(Checklist48[[#This Row],[PIGUID]],PIs[GUID],0),1))</f>
        <v>0</v>
      </c>
      <c r="J280" s="61" t="str">
        <f>IF(Checklist48[[#This Row],[SGUID]]="",IF(Checklist48[[#This Row],[SSGUID]]="",IF(Checklist48[[#This Row],[PIGUID]]="","",INDEX(PIs[[Column1]:[SS]],MATCH(Checklist48[[#This Row],[PIGUID]],PIs[GUID],0),2)),INDEX(PIs[[Column1]:[SS]],MATCH(Checklist48[[#This Row],[SSGUID]],PIs[SSGUID],0),18)),INDEX(PIs[[Column1]:[SS]],MATCH(Checklist48[[#This Row],[SGUID]],PIs[SGUID],0),14))</f>
        <v>FV-Smart 33.03.01</v>
      </c>
      <c r="K280" s="60" t="str">
        <f>IF(Checklist48[[#This Row],[SGUID]]="",IF(Checklist48[[#This Row],[SSGUID]]="",IF(Checklist48[[#This Row],[PIGUID]]="","",INDEX(PIs[[Column1]:[SS]],MATCH(Checklist48[[#This Row],[PIGUID]],PIs[GUID],0),4)),INDEX(PIs[[Column1]:[Ssbody]],MATCH(Checklist48[[#This Row],[SSGUID]],PIs[SSGUID],0),19)),INDEX(PIs[[Column1]:[SS]],MATCH(Checklist48[[#This Row],[SGUID]],PIs[SGUID],0),15))</f>
        <v>Gecontroleerde opslagomstandigheden worden gehandhaafd.</v>
      </c>
      <c r="L280" s="62" t="str">
        <f>IF(Checklist48[[#This Row],[SGUID]]="",IF(Checklist48[[#This Row],[SSGUID]]="",INDEX(PIs[[Column1]:[SS]],MATCH(Checklist48[[#This Row],[PIGUID]],PIs[GUID],0),6),""),"")</f>
        <v>Temperatuur-, luchtvochtigheids- (indien relevant) en atmosfeergecontroleerde opslaggebieden moeten worden gemonitord en gehandhaafd. Registraties van de monitoring moeten worden bewaard.</v>
      </c>
      <c r="M280" s="60" t="str">
        <f>IF(Checklist48[[#This Row],[SSGUID]]="",IF(Checklist48[[#This Row],[PIGUID]]="","",INDEX(PIs[[Column1]:[SS]],MATCH(Checklist48[[#This Row],[PIGUID]],PIs[GUID],0),8)),"")</f>
        <v>Minor Must</v>
      </c>
      <c r="N280" s="68"/>
      <c r="O280" s="68"/>
      <c r="P280" s="60" t="str">
        <f>IF(Checklist48[[#This Row],[ifna]]="NA","",IF(Checklist48[[#This Row],[RelatedPQ]]=0,"",IF(Checklist48[[#This Row],[RelatedPQ]]="","",IF((INDEX(S2PQ_relational[],MATCH(Checklist48[[#This Row],[PIGUID&amp;NO]],S2PQ_relational[PIGUID &amp; "NO"],0),1))=Checklist48[[#This Row],[PIGUID]],"niet van toepassing",""))))</f>
        <v/>
      </c>
      <c r="Q280" s="60" t="str">
        <f>IF(Checklist48[[#This Row],[N.v.t.]]="niet van toepassing",INDEX(S2PQ[[Stap 2 vragen]:[Justification]],MATCH(Checklist48[[#This Row],[RelatedPQ]],S2PQ[S2PQGUID],0),3),"")</f>
        <v/>
      </c>
      <c r="R280" s="70"/>
    </row>
    <row r="281" spans="2:18" ht="33.75" x14ac:dyDescent="0.25">
      <c r="B281" s="58"/>
      <c r="C281" s="58" t="s">
        <v>549</v>
      </c>
      <c r="D281" s="73">
        <f>IF(Checklist48[[#This Row],[SGUID]]="",IF(Checklist48[[#This Row],[SSGUID]]="",0,1),1)</f>
        <v>1</v>
      </c>
      <c r="E281" s="58"/>
      <c r="F281" s="59" t="str">
        <f>_xlfn.IFNA(Checklist48[[#This Row],[RelatedPQ]],"NA")</f>
        <v/>
      </c>
      <c r="G281" s="60" t="str">
        <f>IF(Checklist48[[#This Row],[PIGUID]]="","",INDEX(S2PQ_relational[],MATCH(Checklist48[[#This Row],[PIGUID&amp;NO]],S2PQ_relational[PIGUID &amp; "NO"],0),2))</f>
        <v/>
      </c>
      <c r="H281" s="59" t="str">
        <f>Checklist48[[#This Row],[PIGUID]]&amp;"NO"</f>
        <v>NO</v>
      </c>
      <c r="I281" s="59" t="str">
        <f>IF(Checklist48[[#This Row],[PIGUID]]="","",INDEX(PIs[NA Exempt],MATCH(Checklist48[[#This Row],[PIGUID]],PIs[GUID],0),1))</f>
        <v/>
      </c>
      <c r="J281" s="61" t="str">
        <f>IF(Checklist48[[#This Row],[SGUID]]="",IF(Checklist48[[#This Row],[SSGUID]]="",IF(Checklist48[[#This Row],[PIGUID]]="","",INDEX(PIs[[Column1]:[SS]],MATCH(Checklist48[[#This Row],[PIGUID]],PIs[GUID],0),2)),INDEX(PIs[[Column1]:[SS]],MATCH(Checklist48[[#This Row],[SSGUID]],PIs[SSGUID],0),18)),INDEX(PIs[[Column1]:[SS]],MATCH(Checklist48[[#This Row],[SGUID]],PIs[SGUID],0),14))</f>
        <v>FV 33.04 Ongediertebestrijding</v>
      </c>
      <c r="K2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1" s="62" t="str">
        <f>IF(Checklist48[[#This Row],[SGUID]]="",IF(Checklist48[[#This Row],[SSGUID]]="",INDEX(PIs[[Column1]:[SS]],MATCH(Checklist48[[#This Row],[PIGUID]],PIs[GUID],0),6),""),"")</f>
        <v/>
      </c>
      <c r="M281" s="60" t="str">
        <f>IF(Checklist48[[#This Row],[SSGUID]]="",IF(Checklist48[[#This Row],[PIGUID]]="","",INDEX(PIs[[Column1]:[SS]],MATCH(Checklist48[[#This Row],[PIGUID]],PIs[GUID],0),8)),"")</f>
        <v/>
      </c>
      <c r="N281" s="68"/>
      <c r="O281" s="68"/>
      <c r="P281" s="60" t="str">
        <f>IF(Checklist48[[#This Row],[ifna]]="NA","",IF(Checklist48[[#This Row],[RelatedPQ]]=0,"",IF(Checklist48[[#This Row],[RelatedPQ]]="","",IF((INDEX(S2PQ_relational[],MATCH(Checklist48[[#This Row],[PIGUID&amp;NO]],S2PQ_relational[PIGUID &amp; "NO"],0),1))=Checklist48[[#This Row],[PIGUID]],"niet van toepassing",""))))</f>
        <v/>
      </c>
      <c r="Q281" s="60" t="str">
        <f>IF(Checklist48[[#This Row],[N.v.t.]]="niet van toepassing",INDEX(S2PQ[[Stap 2 vragen]:[Justification]],MATCH(Checklist48[[#This Row],[RelatedPQ]],S2PQ[S2PQGUID],0),3),"")</f>
        <v/>
      </c>
      <c r="R281" s="70"/>
    </row>
    <row r="282" spans="2:18" ht="67.5" x14ac:dyDescent="0.25">
      <c r="B282" s="58"/>
      <c r="C282" s="58"/>
      <c r="D282" s="73">
        <f>IF(Checklist48[[#This Row],[SGUID]]="",IF(Checklist48[[#This Row],[SSGUID]]="",0,1),1)</f>
        <v>0</v>
      </c>
      <c r="E282" s="58" t="s">
        <v>1350</v>
      </c>
      <c r="F282" s="59" t="str">
        <f>_xlfn.IFNA(Checklist48[[#This Row],[RelatedPQ]],"NA")</f>
        <v>NA</v>
      </c>
      <c r="G282" s="60" t="e">
        <f>IF(Checklist48[[#This Row],[PIGUID]]="","",INDEX(S2PQ_relational[],MATCH(Checklist48[[#This Row],[PIGUID&amp;NO]],S2PQ_relational[PIGUID &amp; "NO"],0),2))</f>
        <v>#N/A</v>
      </c>
      <c r="H282" s="59" t="str">
        <f>Checklist48[[#This Row],[PIGUID]]&amp;"NO"</f>
        <v>lexOcDEw5oGsJLmfei3XgNO</v>
      </c>
      <c r="I282" s="59" t="b">
        <f>IF(Checklist48[[#This Row],[PIGUID]]="","",INDEX(PIs[NA Exempt],MATCH(Checklist48[[#This Row],[PIGUID]],PIs[GUID],0),1))</f>
        <v>0</v>
      </c>
      <c r="J282" s="61" t="str">
        <f>IF(Checklist48[[#This Row],[SGUID]]="",IF(Checklist48[[#This Row],[SSGUID]]="",IF(Checklist48[[#This Row],[PIGUID]]="","",INDEX(PIs[[Column1]:[SS]],MATCH(Checklist48[[#This Row],[PIGUID]],PIs[GUID],0),2)),INDEX(PIs[[Column1]:[SS]],MATCH(Checklist48[[#This Row],[SSGUID]],PIs[SSGUID],0),18)),INDEX(PIs[[Column1]:[SS]],MATCH(Checklist48[[#This Row],[SGUID]],PIs[SGUID],0),14))</f>
        <v>FV-Smart 33.04.01</v>
      </c>
      <c r="K282" s="60" t="str">
        <f>IF(Checklist48[[#This Row],[SGUID]]="",IF(Checklist48[[#This Row],[SSGUID]]="",IF(Checklist48[[#This Row],[PIGUID]]="","",INDEX(PIs[[Column1]:[SS]],MATCH(Checklist48[[#This Row],[PIGUID]],PIs[GUID],0),4)),INDEX(PIs[[Column1]:[Ssbody]],MATCH(Checklist48[[#This Row],[SSGUID]],PIs[SSGUID],0),19)),INDEX(PIs[[Column1]:[SS]],MATCH(Checklist48[[#This Row],[SGUID]],PIs[SGUID],0),15))</f>
        <v>Een plan voor ongediertebestrijding is aanwezig en wordt geïmplementeerd.</v>
      </c>
      <c r="L282" s="62" t="str">
        <f>IF(Checklist48[[#This Row],[SGUID]]="",IF(Checklist48[[#This Row],[SSGUID]]="",INDEX(PIs[[Column1]:[SS]],MATCH(Checklist48[[#This Row],[PIGUID]],PIs[GUID],0),6),""),"")</f>
        <v>Een plan voor ongediertebestrijding voor het monitoren en beheersen van plagen in de verpakkings- en opslaggebieden moet aanwezig zijn.
Er moet visueel bewijsmateriaal zijn waaruit blijkt dat de monitoring- en bestrijdingsprocessen van plagen effectief zijn.</v>
      </c>
      <c r="M282" s="60" t="str">
        <f>IF(Checklist48[[#This Row],[SSGUID]]="",IF(Checklist48[[#This Row],[PIGUID]]="","",INDEX(PIs[[Column1]:[SS]],MATCH(Checklist48[[#This Row],[PIGUID]],PIs[GUID],0),8)),"")</f>
        <v>Major Must</v>
      </c>
      <c r="N282" s="68"/>
      <c r="O282" s="68"/>
      <c r="P282" s="60" t="str">
        <f>IF(Checklist48[[#This Row],[ifna]]="NA","",IF(Checklist48[[#This Row],[RelatedPQ]]=0,"",IF(Checklist48[[#This Row],[RelatedPQ]]="","",IF((INDEX(S2PQ_relational[],MATCH(Checklist48[[#This Row],[PIGUID&amp;NO]],S2PQ_relational[PIGUID &amp; "NO"],0),1))=Checklist48[[#This Row],[PIGUID]],"niet van toepassing",""))))</f>
        <v/>
      </c>
      <c r="Q282" s="60" t="str">
        <f>IF(Checklist48[[#This Row],[N.v.t.]]="niet van toepassing",INDEX(S2PQ[[Stap 2 vragen]:[Justification]],MATCH(Checklist48[[#This Row],[RelatedPQ]],S2PQ[S2PQGUID],0),3),"")</f>
        <v/>
      </c>
      <c r="R282" s="70"/>
    </row>
    <row r="283" spans="2:18" ht="33.75" x14ac:dyDescent="0.25">
      <c r="B283" s="58"/>
      <c r="C283" s="58"/>
      <c r="D283" s="73">
        <f>IF(Checklist48[[#This Row],[SGUID]]="",IF(Checklist48[[#This Row],[SSGUID]]="",0,1),1)</f>
        <v>0</v>
      </c>
      <c r="E283" s="58" t="s">
        <v>1352</v>
      </c>
      <c r="F283" s="59" t="str">
        <f>_xlfn.IFNA(Checklist48[[#This Row],[RelatedPQ]],"NA")</f>
        <v>NA</v>
      </c>
      <c r="G283" s="60" t="e">
        <f>IF(Checklist48[[#This Row],[PIGUID]]="","",INDEX(S2PQ_relational[],MATCH(Checklist48[[#This Row],[PIGUID&amp;NO]],S2PQ_relational[PIGUID &amp; "NO"],0),2))</f>
        <v>#N/A</v>
      </c>
      <c r="H283" s="59" t="str">
        <f>Checklist48[[#This Row],[PIGUID]]&amp;"NO"</f>
        <v>6M6KyF8fu3NUioXvrS7CXUNO</v>
      </c>
      <c r="I283" s="59" t="b">
        <f>IF(Checklist48[[#This Row],[PIGUID]]="","",INDEX(PIs[NA Exempt],MATCH(Checklist48[[#This Row],[PIGUID]],PIs[GUID],0),1))</f>
        <v>0</v>
      </c>
      <c r="J283" s="61" t="str">
        <f>IF(Checklist48[[#This Row],[SGUID]]="",IF(Checklist48[[#This Row],[SSGUID]]="",IF(Checklist48[[#This Row],[PIGUID]]="","",INDEX(PIs[[Column1]:[SS]],MATCH(Checklist48[[#This Row],[PIGUID]],PIs[GUID],0),2)),INDEX(PIs[[Column1]:[SS]],MATCH(Checklist48[[#This Row],[SSGUID]],PIs[SSGUID],0),18)),INDEX(PIs[[Column1]:[SS]],MATCH(Checklist48[[#This Row],[SGUID]],PIs[SGUID],0),14))</f>
        <v>FV-Smart 33.04.02</v>
      </c>
      <c r="K28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uitgevoerde inspecties van ongediertebestrijding en genomen herstelmaatregelen.</v>
      </c>
      <c r="L283" s="62" t="str">
        <f>IF(Checklist48[[#This Row],[SGUID]]="",IF(Checklist48[[#This Row],[SSGUID]]="",INDEX(PIs[[Column1]:[SS]],MATCH(Checklist48[[#This Row],[PIGUID]],PIs[GUID],0),6),""),"")</f>
        <v>Monitoring moet plaatsvinden en registraties van inspecties van ongediertebestrijding en vervolgactieplannen moeten worden bewaard.</v>
      </c>
      <c r="M283" s="60" t="str">
        <f>IF(Checklist48[[#This Row],[SSGUID]]="",IF(Checklist48[[#This Row],[PIGUID]]="","",INDEX(PIs[[Column1]:[SS]],MATCH(Checklist48[[#This Row],[PIGUID]],PIs[GUID],0),8)),"")</f>
        <v>Major Must</v>
      </c>
      <c r="N283" s="68"/>
      <c r="O283" s="68"/>
      <c r="P283" s="60" t="str">
        <f>IF(Checklist48[[#This Row],[ifna]]="NA","",IF(Checklist48[[#This Row],[RelatedPQ]]=0,"",IF(Checklist48[[#This Row],[RelatedPQ]]="","",IF((INDEX(S2PQ_relational[],MATCH(Checklist48[[#This Row],[PIGUID&amp;NO]],S2PQ_relational[PIGUID &amp; "NO"],0),1))=Checklist48[[#This Row],[PIGUID]],"niet van toepassing",""))))</f>
        <v/>
      </c>
      <c r="Q283" s="60" t="str">
        <f>IF(Checklist48[[#This Row],[N.v.t.]]="niet van toepassing",INDEX(S2PQ[[Stap 2 vragen]:[Justification]],MATCH(Checklist48[[#This Row],[RelatedPQ]],S2PQ[S2PQGUID],0),3),"")</f>
        <v/>
      </c>
      <c r="R283" s="70"/>
    </row>
    <row r="284" spans="2:18" ht="33.75" x14ac:dyDescent="0.25">
      <c r="B284" s="58"/>
      <c r="C284" s="58" t="s">
        <v>1091</v>
      </c>
      <c r="D284" s="73">
        <f>IF(Checklist48[[#This Row],[SGUID]]="",IF(Checklist48[[#This Row],[SSGUID]]="",0,1),1)</f>
        <v>1</v>
      </c>
      <c r="E284" s="58"/>
      <c r="F284" s="59" t="str">
        <f>_xlfn.IFNA(Checklist48[[#This Row],[RelatedPQ]],"NA")</f>
        <v/>
      </c>
      <c r="G284" s="60" t="str">
        <f>IF(Checklist48[[#This Row],[PIGUID]]="","",INDEX(S2PQ_relational[],MATCH(Checklist48[[#This Row],[PIGUID&amp;NO]],S2PQ_relational[PIGUID &amp; "NO"],0),2))</f>
        <v/>
      </c>
      <c r="H284" s="59" t="str">
        <f>Checklist48[[#This Row],[PIGUID]]&amp;"NO"</f>
        <v>NO</v>
      </c>
      <c r="I284" s="59" t="str">
        <f>IF(Checklist48[[#This Row],[PIGUID]]="","",INDEX(PIs[NA Exempt],MATCH(Checklist48[[#This Row],[PIGUID]],PIs[GUID],0),1))</f>
        <v/>
      </c>
      <c r="J284" s="61" t="str">
        <f>IF(Checklist48[[#This Row],[SGUID]]="",IF(Checklist48[[#This Row],[SSGUID]]="",IF(Checklist48[[#This Row],[PIGUID]]="","",INDEX(PIs[[Column1]:[SS]],MATCH(Checklist48[[#This Row],[PIGUID]],PIs[GUID],0),2)),INDEX(PIs[[Column1]:[SS]],MATCH(Checklist48[[#This Row],[SSGUID]],PIs[SSGUID],0),18)),INDEX(PIs[[Column1]:[SS]],MATCH(Checklist48[[#This Row],[SGUID]],PIs[SGUID],0),14))</f>
        <v>FV 33.05 Productetikettering</v>
      </c>
      <c r="K28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4" s="62" t="str">
        <f>IF(Checklist48[[#This Row],[SGUID]]="",IF(Checklist48[[#This Row],[SSGUID]]="",INDEX(PIs[[Column1]:[SS]],MATCH(Checklist48[[#This Row],[PIGUID]],PIs[GUID],0),6),""),"")</f>
        <v/>
      </c>
      <c r="M284" s="60" t="str">
        <f>IF(Checklist48[[#This Row],[SSGUID]]="",IF(Checklist48[[#This Row],[PIGUID]]="","",INDEX(PIs[[Column1]:[SS]],MATCH(Checklist48[[#This Row],[PIGUID]],PIs[GUID],0),8)),"")</f>
        <v/>
      </c>
      <c r="N284" s="68"/>
      <c r="O284" s="68"/>
      <c r="P284" s="60" t="str">
        <f>IF(Checklist48[[#This Row],[ifna]]="NA","",IF(Checklist48[[#This Row],[RelatedPQ]]=0,"",IF(Checklist48[[#This Row],[RelatedPQ]]="","",IF((INDEX(S2PQ_relational[],MATCH(Checklist48[[#This Row],[PIGUID&amp;NO]],S2PQ_relational[PIGUID &amp; "NO"],0),1))=Checklist48[[#This Row],[PIGUID]],"niet van toepassing",""))))</f>
        <v/>
      </c>
      <c r="Q284" s="60" t="str">
        <f>IF(Checklist48[[#This Row],[N.v.t.]]="niet van toepassing",INDEX(S2PQ[[Stap 2 vragen]:[Justification]],MATCH(Checklist48[[#This Row],[RelatedPQ]],S2PQ[S2PQGUID],0),3),"")</f>
        <v/>
      </c>
      <c r="R284" s="70"/>
    </row>
    <row r="285" spans="2:18" ht="101.25" x14ac:dyDescent="0.25">
      <c r="B285" s="58"/>
      <c r="C285" s="58"/>
      <c r="D285" s="73">
        <f>IF(Checklist48[[#This Row],[SGUID]]="",IF(Checklist48[[#This Row],[SSGUID]]="",0,1),1)</f>
        <v>0</v>
      </c>
      <c r="E285" s="58" t="s">
        <v>1351</v>
      </c>
      <c r="F285" s="59" t="str">
        <f>_xlfn.IFNA(Checklist48[[#This Row],[RelatedPQ]],"NA")</f>
        <v>NA</v>
      </c>
      <c r="G285" s="60" t="e">
        <f>IF(Checklist48[[#This Row],[PIGUID]]="","",INDEX(S2PQ_relational[],MATCH(Checklist48[[#This Row],[PIGUID&amp;NO]],S2PQ_relational[PIGUID &amp; "NO"],0),2))</f>
        <v>#N/A</v>
      </c>
      <c r="H285" s="59" t="str">
        <f>Checklist48[[#This Row],[PIGUID]]&amp;"NO"</f>
        <v>4KiAS3Bj2bWvWudrKfQeV5NO</v>
      </c>
      <c r="I285" s="59" t="b">
        <f>IF(Checklist48[[#This Row],[PIGUID]]="","",INDEX(PIs[NA Exempt],MATCH(Checklist48[[#This Row],[PIGUID]],PIs[GUID],0),1))</f>
        <v>0</v>
      </c>
      <c r="J285" s="61" t="str">
        <f>IF(Checklist48[[#This Row],[SGUID]]="",IF(Checklist48[[#This Row],[SSGUID]]="",IF(Checklist48[[#This Row],[PIGUID]]="","",INDEX(PIs[[Column1]:[SS]],MATCH(Checklist48[[#This Row],[PIGUID]],PIs[GUID],0),2)),INDEX(PIs[[Column1]:[SS]],MATCH(Checklist48[[#This Row],[SSGUID]],PIs[SSGUID],0),18)),INDEX(PIs[[Column1]:[SS]],MATCH(Checklist48[[#This Row],[SGUID]],PIs[SGUID],0),14))</f>
        <v>FV-Smart 33.05.01</v>
      </c>
      <c r="K285" s="60" t="str">
        <f>IF(Checklist48[[#This Row],[SGUID]]="",IF(Checklist48[[#This Row],[SSGUID]]="",IF(Checklist48[[#This Row],[PIGUID]]="","",INDEX(PIs[[Column1]:[SS]],MATCH(Checklist48[[#This Row],[PIGUID]],PIs[GUID],0),4)),INDEX(PIs[[Column1]:[Ssbody]],MATCH(Checklist48[[#This Row],[SSGUID]],PIs[SSGUID],0),19)),INDEX(PIs[[Column1]:[SS]],MATCH(Checklist48[[#This Row],[SGUID]],PIs[SGUID],0),15))</f>
        <v>Het eindproduct wordt passend geëtiketteerd.</v>
      </c>
      <c r="L285" s="62" t="str">
        <f>IF(Checklist48[[#This Row],[SGUID]]="",IF(Checklist48[[#This Row],[SSGUID]]="",INDEX(PIs[[Column1]:[SS]],MATCH(Checklist48[[#This Row],[PIGUID]],PIs[GUID],0),6),""),"")</f>
        <v>Indien de verpakking van het eindproduct is opgenomen in de scope van de certificering, moet de productetikettering worden uitgevoerd in overeenstemming met de toepasselijke eisen in het land van voorgenomen verkoop en de specificaties van de klant.
Verpakking kan worden geleverd door de klant, waaruit blijkt dat deze voldoet aan de specificaties van de klant.</v>
      </c>
      <c r="M285" s="60" t="str">
        <f>IF(Checklist48[[#This Row],[SSGUID]]="",IF(Checklist48[[#This Row],[PIGUID]]="","",INDEX(PIs[[Column1]:[SS]],MATCH(Checklist48[[#This Row],[PIGUID]],PIs[GUID],0),8)),"")</f>
        <v>Minor Must</v>
      </c>
      <c r="N285" s="68"/>
      <c r="O285" s="68"/>
      <c r="P285" s="60" t="str">
        <f>IF(Checklist48[[#This Row],[ifna]]="NA","",IF(Checklist48[[#This Row],[RelatedPQ]]=0,"",IF(Checklist48[[#This Row],[RelatedPQ]]="","",IF((INDEX(S2PQ_relational[],MATCH(Checklist48[[#This Row],[PIGUID&amp;NO]],S2PQ_relational[PIGUID &amp; "NO"],0),1))=Checklist48[[#This Row],[PIGUID]],"niet van toepassing",""))))</f>
        <v/>
      </c>
      <c r="Q285" s="60" t="str">
        <f>IF(Checklist48[[#This Row],[N.v.t.]]="niet van toepassing",INDEX(S2PQ[[Stap 2 vragen]:[Justification]],MATCH(Checklist48[[#This Row],[RelatedPQ]],S2PQ[S2PQGUID],0),3),"")</f>
        <v/>
      </c>
      <c r="R285" s="70"/>
    </row>
    <row r="286" spans="2:18" ht="33.75" x14ac:dyDescent="0.25">
      <c r="B286" s="58"/>
      <c r="C286" s="58" t="s">
        <v>1216</v>
      </c>
      <c r="D286" s="73">
        <f>IF(Checklist48[[#This Row],[SGUID]]="",IF(Checklist48[[#This Row],[SSGUID]]="",0,1),1)</f>
        <v>1</v>
      </c>
      <c r="E286" s="58"/>
      <c r="F286" s="59" t="str">
        <f>_xlfn.IFNA(Checklist48[[#This Row],[RelatedPQ]],"NA")</f>
        <v/>
      </c>
      <c r="G286" s="60" t="str">
        <f>IF(Checklist48[[#This Row],[PIGUID]]="","",INDEX(S2PQ_relational[],MATCH(Checklist48[[#This Row],[PIGUID&amp;NO]],S2PQ_relational[PIGUID &amp; "NO"],0),2))</f>
        <v/>
      </c>
      <c r="H286" s="59" t="str">
        <f>Checklist48[[#This Row],[PIGUID]]&amp;"NO"</f>
        <v>NO</v>
      </c>
      <c r="I286" s="59" t="str">
        <f>IF(Checklist48[[#This Row],[PIGUID]]="","",INDEX(PIs[NA Exempt],MATCH(Checklist48[[#This Row],[PIGUID]],PIs[GUID],0),1))</f>
        <v/>
      </c>
      <c r="J286" s="61" t="str">
        <f>IF(Checklist48[[#This Row],[SGUID]]="",IF(Checklist48[[#This Row],[SSGUID]]="",IF(Checklist48[[#This Row],[PIGUID]]="","",INDEX(PIs[[Column1]:[SS]],MATCH(Checklist48[[#This Row],[PIGUID]],PIs[GUID],0),2)),INDEX(PIs[[Column1]:[SS]],MATCH(Checklist48[[#This Row],[SSGUID]],PIs[SSGUID],0),18)),INDEX(PIs[[Column1]:[SS]],MATCH(Checklist48[[#This Row],[SGUID]],PIs[SGUID],0),14))</f>
        <v>FV 33.06 Milieumonitoringprogramma</v>
      </c>
      <c r="K28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6" s="62" t="str">
        <f>IF(Checklist48[[#This Row],[SGUID]]="",IF(Checklist48[[#This Row],[SSGUID]]="",INDEX(PIs[[Column1]:[SS]],MATCH(Checklist48[[#This Row],[PIGUID]],PIs[GUID],0),6),""),"")</f>
        <v/>
      </c>
      <c r="M286" s="60" t="str">
        <f>IF(Checklist48[[#This Row],[SSGUID]]="",IF(Checklist48[[#This Row],[PIGUID]]="","",INDEX(PIs[[Column1]:[SS]],MATCH(Checklist48[[#This Row],[PIGUID]],PIs[GUID],0),8)),"")</f>
        <v/>
      </c>
      <c r="N286" s="68"/>
      <c r="O286" s="68"/>
      <c r="P286" s="60" t="str">
        <f>IF(Checklist48[[#This Row],[ifna]]="NA","",IF(Checklist48[[#This Row],[RelatedPQ]]=0,"",IF(Checklist48[[#This Row],[RelatedPQ]]="","",IF((INDEX(S2PQ_relational[],MATCH(Checklist48[[#This Row],[PIGUID&amp;NO]],S2PQ_relational[PIGUID &amp; "NO"],0),1))=Checklist48[[#This Row],[PIGUID]],"niet van toepassing",""))))</f>
        <v/>
      </c>
      <c r="Q286" s="60" t="str">
        <f>IF(Checklist48[[#This Row],[N.v.t.]]="niet van toepassing",INDEX(S2PQ[[Stap 2 vragen]:[Justification]],MATCH(Checklist48[[#This Row],[RelatedPQ]],S2PQ[S2PQGUID],0),3),"")</f>
        <v/>
      </c>
      <c r="R286" s="70"/>
    </row>
    <row r="287" spans="2:18" ht="191.25" x14ac:dyDescent="0.25">
      <c r="B287" s="60"/>
      <c r="C287" s="60"/>
      <c r="D287" s="72">
        <f>IF(Checklist48[[#This Row],[SGUID]]="",IF(Checklist48[[#This Row],[SSGUID]]="",0,1),1)</f>
        <v>0</v>
      </c>
      <c r="E287" s="60" t="s">
        <v>1346</v>
      </c>
      <c r="F287" s="59" t="str">
        <f>_xlfn.IFNA(Checklist48[[#This Row],[RelatedPQ]],"NA")</f>
        <v>NA</v>
      </c>
      <c r="G287" s="60" t="e">
        <f>IF(Checklist48[[#This Row],[PIGUID]]="","",INDEX(S2PQ_relational[],MATCH(Checklist48[[#This Row],[PIGUID&amp;NO]],S2PQ_relational[PIGUID &amp; "NO"],0),2))</f>
        <v>#N/A</v>
      </c>
      <c r="H287" s="59" t="str">
        <f>Checklist48[[#This Row],[PIGUID]]&amp;"NO"</f>
        <v>7hOTPldse8gJRQ2v6uOO9xNO</v>
      </c>
      <c r="I287" s="59" t="b">
        <f>IF(Checklist48[[#This Row],[PIGUID]]="","",INDEX(PIs[NA Exempt],MATCH(Checklist48[[#This Row],[PIGUID]],PIs[GUID],0),1))</f>
        <v>0</v>
      </c>
      <c r="J287" s="61" t="str">
        <f>IF(Checklist48[[#This Row],[SGUID]]="",IF(Checklist48[[#This Row],[SSGUID]]="",IF(Checklist48[[#This Row],[PIGUID]]="","",INDEX(PIs[[Column1]:[SS]],MATCH(Checklist48[[#This Row],[PIGUID]],PIs[GUID],0),2)),INDEX(PIs[[Column1]:[SS]],MATCH(Checklist48[[#This Row],[SSGUID]],PIs[SSGUID],0),18)),INDEX(PIs[[Column1]:[SS]],MATCH(Checklist48[[#This Row],[SGUID]],PIs[SGUID],0),14))</f>
        <v>FV-Smart 33.06.01</v>
      </c>
      <c r="K287" s="60" t="str">
        <f>IF(Checklist48[[#This Row],[SGUID]]="",IF(Checklist48[[#This Row],[SSGUID]]="",IF(Checklist48[[#This Row],[PIGUID]]="","",INDEX(PIs[[Column1]:[SS]],MATCH(Checklist48[[#This Row],[PIGUID]],PIs[GUID],0),4)),INDEX(PIs[[Column1]:[Ssbody]],MATCH(Checklist48[[#This Row],[SSGUID]],PIs[SSGUID],0),19)),INDEX(PIs[[Column1]:[SS]],MATCH(Checklist48[[#This Row],[SGUID]],PIs[SGUID],0),15))</f>
        <v>Een risicogebaseerd microbieel milieumonitoringprogramma is aanwezig voor productverwerkingsgebieden.</v>
      </c>
      <c r="L287" s="62" t="str">
        <f>IF(Checklist48[[#This Row],[SGUID]]="",IF(Checklist48[[#This Row],[SSGUID]]="",INDEX(PIs[[Column1]:[SS]],MATCH(Checklist48[[#This Row],[PIGUID]],PIs[GUID],0),6),""),"")</f>
        <v>Indien naoogstactiviteiten worden opgenomen in een bedrijf, moet er een risicogebaseerd microbieel milieumonitoringprogramma aanwezig zijn voor de productverwerkingsgebieden. Het programma moet het mogelijk maken om de effectiviteit van de schoonmaakprocedures te beoordelen en moet bronnen van mogelijke verontreiniging identificeren (in water, op oppervlakken, etc.). De risicobeoordeling moet de gebieden bepalen van mogelijke verontreiniging (bijv. locaties met veel verkeer of locaties die moeilijk schoon te maken zijn).
Landbouw in een gecontroleerde omgeving (CEA; controlled environment agriculture) met milieumonitoringprogramma’s moet documentatie kunnen laten zien voor de toepasselijke productieactiviteiten en niet beperkt zijn tot productverwerking.</v>
      </c>
      <c r="M287" s="60" t="str">
        <f>IF(Checklist48[[#This Row],[SSGUID]]="",IF(Checklist48[[#This Row],[PIGUID]]="","",INDEX(PIs[[Column1]:[SS]],MATCH(Checklist48[[#This Row],[PIGUID]],PIs[GUID],0),8)),"")</f>
        <v>Minor Must</v>
      </c>
      <c r="N287" s="68"/>
      <c r="O287" s="68"/>
      <c r="P287" s="58" t="str">
        <f>IF(Checklist48[[#This Row],[ifna]]="NA","",IF(Checklist48[[#This Row],[RelatedPQ]]=0,"",IF(Checklist48[[#This Row],[RelatedPQ]]="","",IF((INDEX(S2PQ_relational[],MATCH(Checklist48[[#This Row],[PIGUID&amp;NO]],S2PQ_relational[PIGUID &amp; "NO"],0),1))=Checklist48[[#This Row],[PIGUID]],"niet van toepassing",""))))</f>
        <v/>
      </c>
      <c r="Q287" s="60" t="str">
        <f>IF(Checklist48[[#This Row],[N.v.t.]]="niet van toepassing",INDEX(S2PQ[[Stap 2 vragen]:[Justification]],MATCH(Checklist48[[#This Row],[RelatedPQ]],S2PQ[S2PQGUID],0),3),"")</f>
        <v/>
      </c>
      <c r="R287" s="70"/>
    </row>
    <row r="288" spans="2:18" x14ac:dyDescent="0.25"/>
    <row r="289" x14ac:dyDescent="0.25"/>
  </sheetData>
  <sheetProtection algorithmName="SHA-512" hashValue="y1tK5sBAW99/gOZY/7gWS4qoKR0sqoDSiFt5bjxvlgiODbGw6bSLX1rGJNpFWigJGgFPDOaS6C70xK59vIvygA==" saltValue="377d8spxlXCubiNn0+xDDA==" spinCount="100000" sheet="1" formatCells="0" formatColumns="0" formatRows="0" insertColumns="0" insertRows="0" insertHyperlinks="0" sort="0" autoFilter="0" pivotTables="0"/>
  <phoneticPr fontId="1" type="noConversion"/>
  <conditionalFormatting sqref="J2:J287">
    <cfRule type="expression" dxfId="2" priority="3">
      <formula>B2&lt;&gt;""</formula>
    </cfRule>
  </conditionalFormatting>
  <conditionalFormatting sqref="J1:O287">
    <cfRule type="expression" dxfId="1" priority="1">
      <formula>$P1="Not Applicable"</formula>
    </cfRule>
  </conditionalFormatting>
  <conditionalFormatting sqref="K2:K287">
    <cfRule type="expression" dxfId="0" priority="4">
      <formula>$D2=1</formula>
    </cfRule>
  </conditionalFormatting>
  <dataValidations count="1">
    <dataValidation type="list" allowBlank="1" showDropDown="1" showInputMessage="1" showErrorMessage="1" sqref="N2:O287" xr:uid="{8F618F93-653E-46E7-9648-5E8320236F5B}">
      <formula1>$A$1</formula1>
    </dataValidation>
  </dataValidations>
  <pageMargins left="0.31496062992125984" right="0.23622047244094491" top="0.86614173228346458" bottom="0.55118110236220474" header="0.15748031496062992" footer="7.874015748031496E-2"/>
  <pageSetup paperSize="9" fitToWidth="0" fitToHeight="0" orientation="landscape"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FD3EE0C6408B4EAF83B996F0917637" ma:contentTypeVersion="9" ma:contentTypeDescription="Een nieuw document maken." ma:contentTypeScope="" ma:versionID="638fc2f22a60d52c88967155f8624b02">
  <xsd:schema xmlns:xsd="http://www.w3.org/2001/XMLSchema" xmlns:xs="http://www.w3.org/2001/XMLSchema" xmlns:p="http://schemas.microsoft.com/office/2006/metadata/properties" xmlns:ns2="cd69f408-f587-48ec-82de-852f0eee299f" xmlns:ns3="47144079-3c69-4ef3-ab68-32ba3814b070" targetNamespace="http://schemas.microsoft.com/office/2006/metadata/properties" ma:root="true" ma:fieldsID="3164097831f6cffe1c4c91b835e815c7" ns2:_="" ns3:_="">
    <xsd:import namespace="cd69f408-f587-48ec-82de-852f0eee299f"/>
    <xsd:import namespace="47144079-3c69-4ef3-ab68-32ba3814b0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9f408-f587-48ec-82de-852f0eee29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6ea3b014-3324-4609-b520-49becee60d0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144079-3c69-4ef3-ab68-32ba3814b0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d407ecd-f194-4844-a7cc-ff06ba46a1ab}" ma:internalName="TaxCatchAll" ma:showField="CatchAllData" ma:web="47144079-3c69-4ef3-ab68-32ba3814b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69f408-f587-48ec-82de-852f0eee299f">
      <Terms xmlns="http://schemas.microsoft.com/office/infopath/2007/PartnerControls"/>
    </lcf76f155ced4ddcb4097134ff3c332f>
    <TaxCatchAll xmlns="47144079-3c69-4ef3-ab68-32ba3814b070" xsi:nil="true"/>
  </documentManagement>
</p:properties>
</file>

<file path=customXml/itemProps1.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2.xml><?xml version="1.0" encoding="utf-8"?>
<ds:datastoreItem xmlns:ds="http://schemas.openxmlformats.org/officeDocument/2006/customXml" ds:itemID="{070EF047-965B-4CC5-93D2-0353E9394388}"/>
</file>

<file path=customXml/itemProps3.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50795b52-d884-4f3c-a547-4763e70ede17"/>
    <ds:schemaRef ds:uri="3fcbf3cb-b373-44a0-966d-dc1ff90895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Steps</vt:lpstr>
      <vt:lpstr>PI</vt:lpstr>
      <vt:lpstr>S</vt:lpstr>
      <vt:lpstr>PQ</vt:lpstr>
      <vt:lpstr>Static ID Table</vt:lpstr>
      <vt:lpstr>Voorblad</vt:lpstr>
      <vt:lpstr>Instructies</vt:lpstr>
      <vt:lpstr>Opmerkingen bij audit</vt:lpstr>
      <vt:lpstr>P&amp;Cs</vt:lpstr>
      <vt:lpstr>'P&amp;Cs'!Afdruktitels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De Craene Ann</cp:lastModifiedBy>
  <cp:revision/>
  <dcterms:created xsi:type="dcterms:W3CDTF">2022-02-15T08:58:08Z</dcterms:created>
  <dcterms:modified xsi:type="dcterms:W3CDTF">2023-07-20T14:03:22Z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0x01010072FD3EE0C6408B4EAF83B996F0917637</vt:lpwstr>
  </property>
  <property fmtid="{D5CDD505-2E9C-101B-9397-08002B2CF9AE}" pid="3" name="MediaServiceImageTags">
    <vt:lpwstr/>
  </property>
</Properties>
</file>