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66925"/>
  <mc:AlternateContent xmlns:mc="http://schemas.openxmlformats.org/markup-compatibility/2006">
    <mc:Choice Requires="x15">
      <x15ac:absPath xmlns:x15ac="http://schemas.microsoft.com/office/spreadsheetml/2010/11/ac" url="https://primorisholding.sharepoint.com/sites/CKCDocuments/Shared Documents/NL/GlobalG.A.P. IFA Flowers &amp; Ornamentals/lastenboek/"/>
    </mc:Choice>
  </mc:AlternateContent>
  <xr:revisionPtr revIDLastSave="0" documentId="8_{A9871CD5-B164-49D8-B214-F3F79FFEEC9C}" xr6:coauthVersionLast="47" xr6:coauthVersionMax="47" xr10:uidLastSave="{00000000-0000-0000-0000-000000000000}"/>
  <bookViews>
    <workbookView xWindow="-120" yWindow="-120" windowWidth="29040" windowHeight="15720" firstSheet="5" activeTab="5" xr2:uid="{00000000-000D-0000-FFFF-FFFF00000000}"/>
  </bookViews>
  <sheets>
    <sheet name="Steps" sheetId="1" state="hidden" r:id="rId1"/>
    <sheet name="PI" sheetId="2" state="hidden" r:id="rId2"/>
    <sheet name="S" sheetId="3" state="hidden" r:id="rId3"/>
    <sheet name="PQ" sheetId="8" state="hidden" r:id="rId4"/>
    <sheet name="Static ID Table" sheetId="5" state="hidden" r:id="rId5"/>
    <sheet name="Voorblad" sheetId="15" r:id="rId6"/>
    <sheet name="Instructies" sheetId="10" r:id="rId7"/>
    <sheet name="Opmerkingen bij audit" sheetId="16" r:id="rId8"/>
    <sheet name="P&amp;Cs" sheetId="13" r:id="rId9"/>
  </sheets>
  <externalReferences>
    <externalReference r:id="rId10"/>
  </externalReferences>
  <definedNames>
    <definedName name="_xlnm.Print_Titles" localSheetId="8">'P&amp;Cs'!$1:$1</definedName>
    <definedName name="Text4" localSheetId="7">'[1]Audit notes'!#REF!</definedName>
    <definedName name="Text5" localSheetId="7">'[1]Audit notes'!$A$32</definedName>
    <definedName name="Text6" localSheetId="7">'[1]Audit notes'!#REF!</definedName>
    <definedName name="Text7" localSheetId="7">'[1]Audit notes'!#REF!</definedName>
    <definedName name="Text8" localSheetId="7">'[1]Audit notes'!#REF!</definedName>
    <definedName name="Text9" localSheetId="7">'[1]Audit notes'!#REF!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7" i="13" l="1"/>
  <c r="L200" i="13"/>
  <c r="L4" i="13"/>
  <c r="K4" i="13"/>
  <c r="U159" i="2" l="1"/>
  <c r="T159" i="2"/>
  <c r="S159" i="2"/>
  <c r="Q159" i="2"/>
  <c r="P159" i="2"/>
  <c r="O159" i="2"/>
  <c r="I159" i="2"/>
  <c r="U158" i="2"/>
  <c r="T158" i="2"/>
  <c r="S158" i="2"/>
  <c r="Q158" i="2"/>
  <c r="P158" i="2"/>
  <c r="O158" i="2"/>
  <c r="I158" i="2"/>
  <c r="U157" i="2"/>
  <c r="T157" i="2"/>
  <c r="S157" i="2"/>
  <c r="Q157" i="2"/>
  <c r="P157" i="2"/>
  <c r="O157" i="2"/>
  <c r="I157" i="2"/>
  <c r="U156" i="2"/>
  <c r="T156" i="2"/>
  <c r="S156" i="2"/>
  <c r="Q156" i="2"/>
  <c r="P156" i="2"/>
  <c r="O156" i="2"/>
  <c r="I156" i="2"/>
  <c r="U155" i="2"/>
  <c r="T155" i="2"/>
  <c r="S155" i="2"/>
  <c r="Q155" i="2"/>
  <c r="P155" i="2"/>
  <c r="O155" i="2"/>
  <c r="I155" i="2"/>
  <c r="U154" i="2"/>
  <c r="T154" i="2"/>
  <c r="S154" i="2"/>
  <c r="Q154" i="2"/>
  <c r="P154" i="2"/>
  <c r="O154" i="2"/>
  <c r="I154" i="2"/>
  <c r="U153" i="2"/>
  <c r="T153" i="2"/>
  <c r="S153" i="2"/>
  <c r="Q153" i="2"/>
  <c r="P153" i="2"/>
  <c r="O153" i="2"/>
  <c r="I153" i="2"/>
  <c r="U152" i="2"/>
  <c r="T152" i="2"/>
  <c r="S152" i="2"/>
  <c r="Q152" i="2"/>
  <c r="P152" i="2"/>
  <c r="O152" i="2"/>
  <c r="I152" i="2"/>
  <c r="U151" i="2"/>
  <c r="T151" i="2"/>
  <c r="S151" i="2"/>
  <c r="Q151" i="2"/>
  <c r="P151" i="2"/>
  <c r="O151" i="2"/>
  <c r="I151" i="2"/>
  <c r="U150" i="2"/>
  <c r="T150" i="2"/>
  <c r="S150" i="2"/>
  <c r="Q150" i="2"/>
  <c r="P150" i="2"/>
  <c r="O150" i="2"/>
  <c r="I150" i="2"/>
  <c r="U149" i="2"/>
  <c r="T149" i="2"/>
  <c r="S149" i="2"/>
  <c r="Q149" i="2"/>
  <c r="P149" i="2"/>
  <c r="O149" i="2"/>
  <c r="I149" i="2"/>
  <c r="U148" i="2"/>
  <c r="T148" i="2"/>
  <c r="S148" i="2"/>
  <c r="Q148" i="2"/>
  <c r="P148" i="2"/>
  <c r="O148" i="2"/>
  <c r="I148" i="2"/>
  <c r="U147" i="2"/>
  <c r="T147" i="2"/>
  <c r="S147" i="2"/>
  <c r="Q147" i="2"/>
  <c r="P147" i="2"/>
  <c r="O147" i="2"/>
  <c r="I147" i="2"/>
  <c r="U146" i="2"/>
  <c r="T146" i="2"/>
  <c r="S146" i="2"/>
  <c r="Q146" i="2"/>
  <c r="P146" i="2"/>
  <c r="O146" i="2"/>
  <c r="I146" i="2"/>
  <c r="U145" i="2"/>
  <c r="T145" i="2"/>
  <c r="S145" i="2"/>
  <c r="Q145" i="2"/>
  <c r="P145" i="2"/>
  <c r="O145" i="2"/>
  <c r="I145" i="2"/>
  <c r="U144" i="2"/>
  <c r="T144" i="2"/>
  <c r="S144" i="2"/>
  <c r="Q144" i="2"/>
  <c r="P144" i="2"/>
  <c r="O144" i="2"/>
  <c r="I144" i="2"/>
  <c r="U143" i="2"/>
  <c r="T143" i="2"/>
  <c r="S143" i="2"/>
  <c r="Q143" i="2"/>
  <c r="P143" i="2"/>
  <c r="O143" i="2"/>
  <c r="I143" i="2"/>
  <c r="U142" i="2"/>
  <c r="T142" i="2"/>
  <c r="S142" i="2"/>
  <c r="Q142" i="2"/>
  <c r="P142" i="2"/>
  <c r="O142" i="2"/>
  <c r="I142" i="2"/>
  <c r="U141" i="2"/>
  <c r="T141" i="2"/>
  <c r="S141" i="2"/>
  <c r="Q141" i="2"/>
  <c r="P141" i="2"/>
  <c r="O141" i="2"/>
  <c r="I141" i="2"/>
  <c r="U140" i="2"/>
  <c r="T140" i="2"/>
  <c r="S140" i="2"/>
  <c r="Q140" i="2"/>
  <c r="P140" i="2"/>
  <c r="O140" i="2"/>
  <c r="I140" i="2"/>
  <c r="U139" i="2"/>
  <c r="T139" i="2"/>
  <c r="S139" i="2"/>
  <c r="Q139" i="2"/>
  <c r="P139" i="2"/>
  <c r="O139" i="2"/>
  <c r="I139" i="2"/>
  <c r="U138" i="2"/>
  <c r="T138" i="2"/>
  <c r="S138" i="2"/>
  <c r="Q138" i="2"/>
  <c r="P138" i="2"/>
  <c r="O138" i="2"/>
  <c r="I138" i="2"/>
  <c r="U137" i="2"/>
  <c r="T137" i="2"/>
  <c r="S137" i="2"/>
  <c r="Q137" i="2"/>
  <c r="P137" i="2"/>
  <c r="O137" i="2"/>
  <c r="I137" i="2"/>
  <c r="U136" i="2"/>
  <c r="T136" i="2"/>
  <c r="S136" i="2"/>
  <c r="Q136" i="2"/>
  <c r="P136" i="2"/>
  <c r="O136" i="2"/>
  <c r="I136" i="2"/>
  <c r="U135" i="2"/>
  <c r="T135" i="2"/>
  <c r="S135" i="2"/>
  <c r="Q135" i="2"/>
  <c r="P135" i="2"/>
  <c r="O135" i="2"/>
  <c r="I135" i="2"/>
  <c r="U134" i="2"/>
  <c r="T134" i="2"/>
  <c r="S134" i="2"/>
  <c r="Q134" i="2"/>
  <c r="P134" i="2"/>
  <c r="O134" i="2"/>
  <c r="I134" i="2"/>
  <c r="U133" i="2"/>
  <c r="T133" i="2"/>
  <c r="S133" i="2"/>
  <c r="Q133" i="2"/>
  <c r="P133" i="2"/>
  <c r="O133" i="2"/>
  <c r="I133" i="2"/>
  <c r="U132" i="2"/>
  <c r="T132" i="2"/>
  <c r="S132" i="2"/>
  <c r="Q132" i="2"/>
  <c r="P132" i="2"/>
  <c r="O132" i="2"/>
  <c r="I132" i="2"/>
  <c r="U131" i="2"/>
  <c r="T131" i="2"/>
  <c r="S131" i="2"/>
  <c r="Q131" i="2"/>
  <c r="P131" i="2"/>
  <c r="O131" i="2"/>
  <c r="I131" i="2"/>
  <c r="U130" i="2"/>
  <c r="T130" i="2"/>
  <c r="S130" i="2"/>
  <c r="Q130" i="2"/>
  <c r="P130" i="2"/>
  <c r="O130" i="2"/>
  <c r="I130" i="2"/>
  <c r="U129" i="2"/>
  <c r="T129" i="2"/>
  <c r="S129" i="2"/>
  <c r="Q129" i="2"/>
  <c r="P129" i="2"/>
  <c r="O129" i="2"/>
  <c r="I129" i="2"/>
  <c r="U128" i="2"/>
  <c r="T128" i="2"/>
  <c r="S128" i="2"/>
  <c r="Q128" i="2"/>
  <c r="P128" i="2"/>
  <c r="O128" i="2"/>
  <c r="I128" i="2"/>
  <c r="U127" i="2"/>
  <c r="T127" i="2"/>
  <c r="S127" i="2"/>
  <c r="Q127" i="2"/>
  <c r="P127" i="2"/>
  <c r="O127" i="2"/>
  <c r="I127" i="2"/>
  <c r="U126" i="2"/>
  <c r="T126" i="2"/>
  <c r="S126" i="2"/>
  <c r="Q126" i="2"/>
  <c r="P126" i="2"/>
  <c r="O126" i="2"/>
  <c r="I126" i="2"/>
  <c r="U125" i="2"/>
  <c r="T125" i="2"/>
  <c r="S125" i="2"/>
  <c r="Q125" i="2"/>
  <c r="P125" i="2"/>
  <c r="O125" i="2"/>
  <c r="I125" i="2"/>
  <c r="U124" i="2"/>
  <c r="T124" i="2"/>
  <c r="S124" i="2"/>
  <c r="Q124" i="2"/>
  <c r="P124" i="2"/>
  <c r="O124" i="2"/>
  <c r="I124" i="2"/>
  <c r="U123" i="2"/>
  <c r="T123" i="2"/>
  <c r="S123" i="2"/>
  <c r="Q123" i="2"/>
  <c r="P123" i="2"/>
  <c r="O123" i="2"/>
  <c r="I123" i="2"/>
  <c r="U122" i="2"/>
  <c r="T122" i="2"/>
  <c r="S122" i="2"/>
  <c r="Q122" i="2"/>
  <c r="P122" i="2"/>
  <c r="O122" i="2"/>
  <c r="I122" i="2"/>
  <c r="U121" i="2"/>
  <c r="T121" i="2"/>
  <c r="S121" i="2"/>
  <c r="Q121" i="2"/>
  <c r="P121" i="2"/>
  <c r="O121" i="2"/>
  <c r="I121" i="2"/>
  <c r="U120" i="2"/>
  <c r="T120" i="2"/>
  <c r="S120" i="2"/>
  <c r="Q120" i="2"/>
  <c r="P120" i="2"/>
  <c r="O120" i="2"/>
  <c r="I120" i="2"/>
  <c r="U119" i="2"/>
  <c r="T119" i="2"/>
  <c r="S119" i="2"/>
  <c r="Q119" i="2"/>
  <c r="P119" i="2"/>
  <c r="O119" i="2"/>
  <c r="I119" i="2"/>
  <c r="U118" i="2"/>
  <c r="T118" i="2"/>
  <c r="S118" i="2"/>
  <c r="Q118" i="2"/>
  <c r="P118" i="2"/>
  <c r="O118" i="2"/>
  <c r="I118" i="2"/>
  <c r="U117" i="2"/>
  <c r="T117" i="2"/>
  <c r="S117" i="2"/>
  <c r="Q117" i="2"/>
  <c r="P117" i="2"/>
  <c r="O117" i="2"/>
  <c r="I117" i="2"/>
  <c r="U116" i="2"/>
  <c r="T116" i="2"/>
  <c r="S116" i="2"/>
  <c r="Q116" i="2"/>
  <c r="P116" i="2"/>
  <c r="O116" i="2"/>
  <c r="I116" i="2"/>
  <c r="U115" i="2"/>
  <c r="T115" i="2"/>
  <c r="S115" i="2"/>
  <c r="Q115" i="2"/>
  <c r="P115" i="2"/>
  <c r="O115" i="2"/>
  <c r="I115" i="2"/>
  <c r="U114" i="2"/>
  <c r="T114" i="2"/>
  <c r="S114" i="2"/>
  <c r="Q114" i="2"/>
  <c r="P114" i="2"/>
  <c r="O114" i="2"/>
  <c r="I114" i="2"/>
  <c r="U113" i="2"/>
  <c r="T113" i="2"/>
  <c r="S113" i="2"/>
  <c r="Q113" i="2"/>
  <c r="P113" i="2"/>
  <c r="O113" i="2"/>
  <c r="I113" i="2"/>
  <c r="U112" i="2"/>
  <c r="T112" i="2"/>
  <c r="S112" i="2"/>
  <c r="Q112" i="2"/>
  <c r="P112" i="2"/>
  <c r="O112" i="2"/>
  <c r="I112" i="2"/>
  <c r="U111" i="2"/>
  <c r="T111" i="2"/>
  <c r="S111" i="2"/>
  <c r="Q111" i="2"/>
  <c r="P111" i="2"/>
  <c r="O111" i="2"/>
  <c r="I111" i="2"/>
  <c r="U110" i="2"/>
  <c r="T110" i="2"/>
  <c r="S110" i="2"/>
  <c r="Q110" i="2"/>
  <c r="P110" i="2"/>
  <c r="O110" i="2"/>
  <c r="I110" i="2"/>
  <c r="U109" i="2"/>
  <c r="T109" i="2"/>
  <c r="S109" i="2"/>
  <c r="Q109" i="2"/>
  <c r="P109" i="2"/>
  <c r="O109" i="2"/>
  <c r="I109" i="2"/>
  <c r="U108" i="2"/>
  <c r="T108" i="2"/>
  <c r="S108" i="2"/>
  <c r="Q108" i="2"/>
  <c r="P108" i="2"/>
  <c r="O108" i="2"/>
  <c r="I108" i="2"/>
  <c r="U107" i="2"/>
  <c r="T107" i="2"/>
  <c r="S107" i="2"/>
  <c r="Q107" i="2"/>
  <c r="P107" i="2"/>
  <c r="O107" i="2"/>
  <c r="I107" i="2"/>
  <c r="U106" i="2"/>
  <c r="T106" i="2"/>
  <c r="S106" i="2"/>
  <c r="Q106" i="2"/>
  <c r="P106" i="2"/>
  <c r="O106" i="2"/>
  <c r="I106" i="2"/>
  <c r="U105" i="2"/>
  <c r="T105" i="2"/>
  <c r="S105" i="2"/>
  <c r="Q105" i="2"/>
  <c r="P105" i="2"/>
  <c r="O105" i="2"/>
  <c r="I105" i="2"/>
  <c r="U104" i="2"/>
  <c r="T104" i="2"/>
  <c r="S104" i="2"/>
  <c r="Q104" i="2"/>
  <c r="P104" i="2"/>
  <c r="O104" i="2"/>
  <c r="I104" i="2"/>
  <c r="U103" i="2"/>
  <c r="T103" i="2"/>
  <c r="S103" i="2"/>
  <c r="Q103" i="2"/>
  <c r="P103" i="2"/>
  <c r="O103" i="2"/>
  <c r="I103" i="2"/>
  <c r="U102" i="2"/>
  <c r="T102" i="2"/>
  <c r="S102" i="2"/>
  <c r="Q102" i="2"/>
  <c r="P102" i="2"/>
  <c r="O102" i="2"/>
  <c r="I102" i="2"/>
  <c r="U101" i="2"/>
  <c r="T101" i="2"/>
  <c r="S101" i="2"/>
  <c r="Q101" i="2"/>
  <c r="P101" i="2"/>
  <c r="O101" i="2"/>
  <c r="I101" i="2"/>
  <c r="U100" i="2"/>
  <c r="T100" i="2"/>
  <c r="S100" i="2"/>
  <c r="Q100" i="2"/>
  <c r="P100" i="2"/>
  <c r="O100" i="2"/>
  <c r="I100" i="2"/>
  <c r="U99" i="2"/>
  <c r="T99" i="2"/>
  <c r="S99" i="2"/>
  <c r="Q99" i="2"/>
  <c r="P99" i="2"/>
  <c r="O99" i="2"/>
  <c r="I99" i="2"/>
  <c r="U98" i="2"/>
  <c r="T98" i="2"/>
  <c r="S98" i="2"/>
  <c r="Q98" i="2"/>
  <c r="P98" i="2"/>
  <c r="O98" i="2"/>
  <c r="I98" i="2"/>
  <c r="U97" i="2"/>
  <c r="T97" i="2"/>
  <c r="S97" i="2"/>
  <c r="Q97" i="2"/>
  <c r="P97" i="2"/>
  <c r="O97" i="2"/>
  <c r="I97" i="2"/>
  <c r="U96" i="2"/>
  <c r="T96" i="2"/>
  <c r="S96" i="2"/>
  <c r="Q96" i="2"/>
  <c r="P96" i="2"/>
  <c r="O96" i="2"/>
  <c r="I96" i="2"/>
  <c r="U95" i="2"/>
  <c r="T95" i="2"/>
  <c r="S95" i="2"/>
  <c r="Q95" i="2"/>
  <c r="P95" i="2"/>
  <c r="O95" i="2"/>
  <c r="I95" i="2"/>
  <c r="U94" i="2"/>
  <c r="T94" i="2"/>
  <c r="S94" i="2"/>
  <c r="Q94" i="2"/>
  <c r="P94" i="2"/>
  <c r="O94" i="2"/>
  <c r="I94" i="2"/>
  <c r="U93" i="2"/>
  <c r="T93" i="2"/>
  <c r="S93" i="2"/>
  <c r="Q93" i="2"/>
  <c r="P93" i="2"/>
  <c r="O93" i="2"/>
  <c r="I93" i="2"/>
  <c r="U92" i="2"/>
  <c r="T92" i="2"/>
  <c r="S92" i="2"/>
  <c r="Q92" i="2"/>
  <c r="P92" i="2"/>
  <c r="O92" i="2"/>
  <c r="I92" i="2"/>
  <c r="U91" i="2"/>
  <c r="T91" i="2"/>
  <c r="S91" i="2"/>
  <c r="Q91" i="2"/>
  <c r="P91" i="2"/>
  <c r="O91" i="2"/>
  <c r="I91" i="2"/>
  <c r="U90" i="2"/>
  <c r="T90" i="2"/>
  <c r="S90" i="2"/>
  <c r="Q90" i="2"/>
  <c r="P90" i="2"/>
  <c r="O90" i="2"/>
  <c r="I90" i="2"/>
  <c r="U89" i="2"/>
  <c r="T89" i="2"/>
  <c r="S89" i="2"/>
  <c r="Q89" i="2"/>
  <c r="P89" i="2"/>
  <c r="O89" i="2"/>
  <c r="I89" i="2"/>
  <c r="U88" i="2"/>
  <c r="T88" i="2"/>
  <c r="S88" i="2"/>
  <c r="Q88" i="2"/>
  <c r="P88" i="2"/>
  <c r="O88" i="2"/>
  <c r="I88" i="2"/>
  <c r="U87" i="2"/>
  <c r="T87" i="2"/>
  <c r="S87" i="2"/>
  <c r="Q87" i="2"/>
  <c r="P87" i="2"/>
  <c r="O87" i="2"/>
  <c r="I87" i="2"/>
  <c r="U86" i="2"/>
  <c r="T86" i="2"/>
  <c r="S86" i="2"/>
  <c r="Q86" i="2"/>
  <c r="P86" i="2"/>
  <c r="O86" i="2"/>
  <c r="I86" i="2"/>
  <c r="U85" i="2"/>
  <c r="T85" i="2"/>
  <c r="S85" i="2"/>
  <c r="Q85" i="2"/>
  <c r="P85" i="2"/>
  <c r="O85" i="2"/>
  <c r="I85" i="2"/>
  <c r="U84" i="2"/>
  <c r="T84" i="2"/>
  <c r="S84" i="2"/>
  <c r="Q84" i="2"/>
  <c r="P84" i="2"/>
  <c r="O84" i="2"/>
  <c r="I84" i="2"/>
  <c r="U83" i="2"/>
  <c r="T83" i="2"/>
  <c r="S83" i="2"/>
  <c r="Q83" i="2"/>
  <c r="P83" i="2"/>
  <c r="O83" i="2"/>
  <c r="I83" i="2"/>
  <c r="U82" i="2"/>
  <c r="T82" i="2"/>
  <c r="S82" i="2"/>
  <c r="Q82" i="2"/>
  <c r="P82" i="2"/>
  <c r="O82" i="2"/>
  <c r="I82" i="2"/>
  <c r="U81" i="2"/>
  <c r="T81" i="2"/>
  <c r="S81" i="2"/>
  <c r="Q81" i="2"/>
  <c r="P81" i="2"/>
  <c r="O81" i="2"/>
  <c r="I81" i="2"/>
  <c r="U80" i="2"/>
  <c r="T80" i="2"/>
  <c r="S80" i="2"/>
  <c r="Q80" i="2"/>
  <c r="P80" i="2"/>
  <c r="O80" i="2"/>
  <c r="I80" i="2"/>
  <c r="U79" i="2"/>
  <c r="T79" i="2"/>
  <c r="S79" i="2"/>
  <c r="Q79" i="2"/>
  <c r="P79" i="2"/>
  <c r="O79" i="2"/>
  <c r="I79" i="2"/>
  <c r="U78" i="2"/>
  <c r="T78" i="2"/>
  <c r="S78" i="2"/>
  <c r="Q78" i="2"/>
  <c r="P78" i="2"/>
  <c r="O78" i="2"/>
  <c r="I78" i="2"/>
  <c r="U77" i="2"/>
  <c r="T77" i="2"/>
  <c r="S77" i="2"/>
  <c r="Q77" i="2"/>
  <c r="P77" i="2"/>
  <c r="O77" i="2"/>
  <c r="I77" i="2"/>
  <c r="U76" i="2"/>
  <c r="T76" i="2"/>
  <c r="S76" i="2"/>
  <c r="Q76" i="2"/>
  <c r="P76" i="2"/>
  <c r="O76" i="2"/>
  <c r="I76" i="2"/>
  <c r="U75" i="2"/>
  <c r="T75" i="2"/>
  <c r="S75" i="2"/>
  <c r="Q75" i="2"/>
  <c r="P75" i="2"/>
  <c r="O75" i="2"/>
  <c r="I75" i="2"/>
  <c r="U74" i="2"/>
  <c r="T74" i="2"/>
  <c r="S74" i="2"/>
  <c r="Q74" i="2"/>
  <c r="P74" i="2"/>
  <c r="O74" i="2"/>
  <c r="I74" i="2"/>
  <c r="U73" i="2"/>
  <c r="T73" i="2"/>
  <c r="S73" i="2"/>
  <c r="Q73" i="2"/>
  <c r="P73" i="2"/>
  <c r="O73" i="2"/>
  <c r="I73" i="2"/>
  <c r="U72" i="2"/>
  <c r="T72" i="2"/>
  <c r="S72" i="2"/>
  <c r="Q72" i="2"/>
  <c r="P72" i="2"/>
  <c r="O72" i="2"/>
  <c r="I72" i="2"/>
  <c r="U71" i="2"/>
  <c r="T71" i="2"/>
  <c r="S71" i="2"/>
  <c r="Q71" i="2"/>
  <c r="P71" i="2"/>
  <c r="O71" i="2"/>
  <c r="I71" i="2"/>
  <c r="U70" i="2"/>
  <c r="T70" i="2"/>
  <c r="S70" i="2"/>
  <c r="Q70" i="2"/>
  <c r="P70" i="2"/>
  <c r="O70" i="2"/>
  <c r="I70" i="2"/>
  <c r="U69" i="2"/>
  <c r="T69" i="2"/>
  <c r="S69" i="2"/>
  <c r="Q69" i="2"/>
  <c r="P69" i="2"/>
  <c r="O69" i="2"/>
  <c r="I69" i="2"/>
  <c r="U68" i="2"/>
  <c r="T68" i="2"/>
  <c r="S68" i="2"/>
  <c r="Q68" i="2"/>
  <c r="P68" i="2"/>
  <c r="O68" i="2"/>
  <c r="I68" i="2"/>
  <c r="U67" i="2"/>
  <c r="T67" i="2"/>
  <c r="S67" i="2"/>
  <c r="Q67" i="2"/>
  <c r="P67" i="2"/>
  <c r="O67" i="2"/>
  <c r="I67" i="2"/>
  <c r="U66" i="2"/>
  <c r="T66" i="2"/>
  <c r="S66" i="2"/>
  <c r="Q66" i="2"/>
  <c r="P66" i="2"/>
  <c r="O66" i="2"/>
  <c r="I66" i="2"/>
  <c r="U65" i="2"/>
  <c r="T65" i="2"/>
  <c r="S65" i="2"/>
  <c r="Q65" i="2"/>
  <c r="P65" i="2"/>
  <c r="O65" i="2"/>
  <c r="I65" i="2"/>
  <c r="U64" i="2"/>
  <c r="T64" i="2"/>
  <c r="S64" i="2"/>
  <c r="Q64" i="2"/>
  <c r="P64" i="2"/>
  <c r="O64" i="2"/>
  <c r="I64" i="2"/>
  <c r="U63" i="2"/>
  <c r="T63" i="2"/>
  <c r="S63" i="2"/>
  <c r="Q63" i="2"/>
  <c r="P63" i="2"/>
  <c r="O63" i="2"/>
  <c r="I63" i="2"/>
  <c r="U62" i="2"/>
  <c r="T62" i="2"/>
  <c r="S62" i="2"/>
  <c r="Q62" i="2"/>
  <c r="P62" i="2"/>
  <c r="O62" i="2"/>
  <c r="I62" i="2"/>
  <c r="U61" i="2"/>
  <c r="T61" i="2"/>
  <c r="S61" i="2"/>
  <c r="Q61" i="2"/>
  <c r="P61" i="2"/>
  <c r="O61" i="2"/>
  <c r="I61" i="2"/>
  <c r="U60" i="2"/>
  <c r="T60" i="2"/>
  <c r="S60" i="2"/>
  <c r="Q60" i="2"/>
  <c r="P60" i="2"/>
  <c r="O60" i="2"/>
  <c r="I60" i="2"/>
  <c r="U59" i="2"/>
  <c r="T59" i="2"/>
  <c r="S59" i="2"/>
  <c r="Q59" i="2"/>
  <c r="P59" i="2"/>
  <c r="O59" i="2"/>
  <c r="I59" i="2"/>
  <c r="U58" i="2"/>
  <c r="T58" i="2"/>
  <c r="S58" i="2"/>
  <c r="Q58" i="2"/>
  <c r="P58" i="2"/>
  <c r="O58" i="2"/>
  <c r="I58" i="2"/>
  <c r="U57" i="2"/>
  <c r="T57" i="2"/>
  <c r="S57" i="2"/>
  <c r="Q57" i="2"/>
  <c r="P57" i="2"/>
  <c r="O57" i="2"/>
  <c r="I57" i="2"/>
  <c r="U56" i="2"/>
  <c r="T56" i="2"/>
  <c r="S56" i="2"/>
  <c r="Q56" i="2"/>
  <c r="P56" i="2"/>
  <c r="O56" i="2"/>
  <c r="I56" i="2"/>
  <c r="U55" i="2"/>
  <c r="T55" i="2"/>
  <c r="S55" i="2"/>
  <c r="Q55" i="2"/>
  <c r="P55" i="2"/>
  <c r="O55" i="2"/>
  <c r="I55" i="2"/>
  <c r="U54" i="2"/>
  <c r="T54" i="2"/>
  <c r="S54" i="2"/>
  <c r="Q54" i="2"/>
  <c r="P54" i="2"/>
  <c r="O54" i="2"/>
  <c r="I54" i="2"/>
  <c r="U53" i="2"/>
  <c r="T53" i="2"/>
  <c r="S53" i="2"/>
  <c r="Q53" i="2"/>
  <c r="P53" i="2"/>
  <c r="O53" i="2"/>
  <c r="I53" i="2"/>
  <c r="U52" i="2"/>
  <c r="T52" i="2"/>
  <c r="S52" i="2"/>
  <c r="Q52" i="2"/>
  <c r="P52" i="2"/>
  <c r="O52" i="2"/>
  <c r="I52" i="2"/>
  <c r="U51" i="2"/>
  <c r="T51" i="2"/>
  <c r="S51" i="2"/>
  <c r="Q51" i="2"/>
  <c r="P51" i="2"/>
  <c r="O51" i="2"/>
  <c r="I51" i="2"/>
  <c r="U50" i="2"/>
  <c r="T50" i="2"/>
  <c r="S50" i="2"/>
  <c r="Q50" i="2"/>
  <c r="P50" i="2"/>
  <c r="O50" i="2"/>
  <c r="I50" i="2"/>
  <c r="U49" i="2"/>
  <c r="T49" i="2"/>
  <c r="S49" i="2"/>
  <c r="Q49" i="2"/>
  <c r="P49" i="2"/>
  <c r="O49" i="2"/>
  <c r="I49" i="2"/>
  <c r="U48" i="2"/>
  <c r="T48" i="2"/>
  <c r="S48" i="2"/>
  <c r="Q48" i="2"/>
  <c r="P48" i="2"/>
  <c r="O48" i="2"/>
  <c r="I48" i="2"/>
  <c r="U47" i="2"/>
  <c r="T47" i="2"/>
  <c r="S47" i="2"/>
  <c r="Q47" i="2"/>
  <c r="P47" i="2"/>
  <c r="O47" i="2"/>
  <c r="I47" i="2"/>
  <c r="U46" i="2"/>
  <c r="T46" i="2"/>
  <c r="S46" i="2"/>
  <c r="Q46" i="2"/>
  <c r="P46" i="2"/>
  <c r="O46" i="2"/>
  <c r="I46" i="2"/>
  <c r="U45" i="2"/>
  <c r="T45" i="2"/>
  <c r="S45" i="2"/>
  <c r="Q45" i="2"/>
  <c r="P45" i="2"/>
  <c r="O45" i="2"/>
  <c r="I45" i="2"/>
  <c r="U44" i="2"/>
  <c r="T44" i="2"/>
  <c r="S44" i="2"/>
  <c r="Q44" i="2"/>
  <c r="P44" i="2"/>
  <c r="O44" i="2"/>
  <c r="I44" i="2"/>
  <c r="U43" i="2"/>
  <c r="T43" i="2"/>
  <c r="S43" i="2"/>
  <c r="Q43" i="2"/>
  <c r="P43" i="2"/>
  <c r="O43" i="2"/>
  <c r="I43" i="2"/>
  <c r="U42" i="2"/>
  <c r="T42" i="2"/>
  <c r="S42" i="2"/>
  <c r="Q42" i="2"/>
  <c r="P42" i="2"/>
  <c r="O42" i="2"/>
  <c r="I42" i="2"/>
  <c r="U41" i="2"/>
  <c r="T41" i="2"/>
  <c r="S41" i="2"/>
  <c r="Q41" i="2"/>
  <c r="P41" i="2"/>
  <c r="O41" i="2"/>
  <c r="I41" i="2"/>
  <c r="U40" i="2"/>
  <c r="T40" i="2"/>
  <c r="S40" i="2"/>
  <c r="Q40" i="2"/>
  <c r="P40" i="2"/>
  <c r="O40" i="2"/>
  <c r="I40" i="2"/>
  <c r="U39" i="2"/>
  <c r="T39" i="2"/>
  <c r="S39" i="2"/>
  <c r="Q39" i="2"/>
  <c r="P39" i="2"/>
  <c r="O39" i="2"/>
  <c r="I39" i="2"/>
  <c r="U38" i="2"/>
  <c r="T38" i="2"/>
  <c r="S38" i="2"/>
  <c r="Q38" i="2"/>
  <c r="P38" i="2"/>
  <c r="O38" i="2"/>
  <c r="I38" i="2"/>
  <c r="U37" i="2"/>
  <c r="T37" i="2"/>
  <c r="S37" i="2"/>
  <c r="Q37" i="2"/>
  <c r="P37" i="2"/>
  <c r="O37" i="2"/>
  <c r="I37" i="2"/>
  <c r="U36" i="2"/>
  <c r="T36" i="2"/>
  <c r="S36" i="2"/>
  <c r="Q36" i="2"/>
  <c r="P36" i="2"/>
  <c r="O36" i="2"/>
  <c r="I36" i="2"/>
  <c r="U35" i="2"/>
  <c r="T35" i="2"/>
  <c r="S35" i="2"/>
  <c r="Q35" i="2"/>
  <c r="P35" i="2"/>
  <c r="O35" i="2"/>
  <c r="I35" i="2"/>
  <c r="U34" i="2"/>
  <c r="T34" i="2"/>
  <c r="S34" i="2"/>
  <c r="Q34" i="2"/>
  <c r="P34" i="2"/>
  <c r="O34" i="2"/>
  <c r="I34" i="2"/>
  <c r="U33" i="2"/>
  <c r="T33" i="2"/>
  <c r="S33" i="2"/>
  <c r="Q33" i="2"/>
  <c r="P33" i="2"/>
  <c r="O33" i="2"/>
  <c r="I33" i="2"/>
  <c r="U32" i="2"/>
  <c r="T32" i="2"/>
  <c r="S32" i="2"/>
  <c r="Q32" i="2"/>
  <c r="P32" i="2"/>
  <c r="O32" i="2"/>
  <c r="I32" i="2"/>
  <c r="U31" i="2"/>
  <c r="T31" i="2"/>
  <c r="S31" i="2"/>
  <c r="Q31" i="2"/>
  <c r="P31" i="2"/>
  <c r="O31" i="2"/>
  <c r="I31" i="2"/>
  <c r="U30" i="2"/>
  <c r="T30" i="2"/>
  <c r="S30" i="2"/>
  <c r="Q30" i="2"/>
  <c r="P30" i="2"/>
  <c r="O30" i="2"/>
  <c r="I30" i="2"/>
  <c r="U29" i="2"/>
  <c r="T29" i="2"/>
  <c r="S29" i="2"/>
  <c r="Q29" i="2"/>
  <c r="P29" i="2"/>
  <c r="O29" i="2"/>
  <c r="I29" i="2"/>
  <c r="U28" i="2"/>
  <c r="T28" i="2"/>
  <c r="S28" i="2"/>
  <c r="Q28" i="2"/>
  <c r="P28" i="2"/>
  <c r="O28" i="2"/>
  <c r="I28" i="2"/>
  <c r="U27" i="2"/>
  <c r="T27" i="2"/>
  <c r="S27" i="2"/>
  <c r="Q27" i="2"/>
  <c r="P27" i="2"/>
  <c r="O27" i="2"/>
  <c r="I27" i="2"/>
  <c r="U26" i="2"/>
  <c r="T26" i="2"/>
  <c r="S26" i="2"/>
  <c r="Q26" i="2"/>
  <c r="P26" i="2"/>
  <c r="O26" i="2"/>
  <c r="I26" i="2"/>
  <c r="U25" i="2"/>
  <c r="T25" i="2"/>
  <c r="S25" i="2"/>
  <c r="Q25" i="2"/>
  <c r="P25" i="2"/>
  <c r="O25" i="2"/>
  <c r="I25" i="2"/>
  <c r="U24" i="2"/>
  <c r="T24" i="2"/>
  <c r="S24" i="2"/>
  <c r="Q24" i="2"/>
  <c r="P24" i="2"/>
  <c r="O24" i="2"/>
  <c r="I24" i="2"/>
  <c r="U23" i="2"/>
  <c r="T23" i="2"/>
  <c r="S23" i="2"/>
  <c r="Q23" i="2"/>
  <c r="P23" i="2"/>
  <c r="O23" i="2"/>
  <c r="I23" i="2"/>
  <c r="U22" i="2"/>
  <c r="T22" i="2"/>
  <c r="S22" i="2"/>
  <c r="Q22" i="2"/>
  <c r="P22" i="2"/>
  <c r="O22" i="2"/>
  <c r="I22" i="2"/>
  <c r="U21" i="2"/>
  <c r="T21" i="2"/>
  <c r="S21" i="2"/>
  <c r="Q21" i="2"/>
  <c r="P21" i="2"/>
  <c r="O21" i="2"/>
  <c r="I21" i="2"/>
  <c r="U20" i="2"/>
  <c r="T20" i="2"/>
  <c r="S20" i="2"/>
  <c r="Q20" i="2"/>
  <c r="P20" i="2"/>
  <c r="O20" i="2"/>
  <c r="I20" i="2"/>
  <c r="U19" i="2"/>
  <c r="T19" i="2"/>
  <c r="S19" i="2"/>
  <c r="Q19" i="2"/>
  <c r="P19" i="2"/>
  <c r="O19" i="2"/>
  <c r="I19" i="2"/>
  <c r="U18" i="2"/>
  <c r="T18" i="2"/>
  <c r="S18" i="2"/>
  <c r="Q18" i="2"/>
  <c r="P18" i="2"/>
  <c r="O18" i="2"/>
  <c r="I18" i="2"/>
  <c r="U17" i="2"/>
  <c r="T17" i="2"/>
  <c r="S17" i="2"/>
  <c r="Q17" i="2"/>
  <c r="P17" i="2"/>
  <c r="O17" i="2"/>
  <c r="I17" i="2"/>
  <c r="U16" i="2"/>
  <c r="T16" i="2"/>
  <c r="S16" i="2"/>
  <c r="Q16" i="2"/>
  <c r="P16" i="2"/>
  <c r="O16" i="2"/>
  <c r="I16" i="2"/>
  <c r="U15" i="2"/>
  <c r="T15" i="2"/>
  <c r="S15" i="2"/>
  <c r="Q15" i="2"/>
  <c r="P15" i="2"/>
  <c r="O15" i="2"/>
  <c r="I15" i="2"/>
  <c r="U14" i="2"/>
  <c r="T14" i="2"/>
  <c r="S14" i="2"/>
  <c r="Q14" i="2"/>
  <c r="P14" i="2"/>
  <c r="O14" i="2"/>
  <c r="I14" i="2"/>
  <c r="U13" i="2"/>
  <c r="T13" i="2"/>
  <c r="S13" i="2"/>
  <c r="Q13" i="2"/>
  <c r="P13" i="2"/>
  <c r="O13" i="2"/>
  <c r="I13" i="2"/>
  <c r="U12" i="2"/>
  <c r="T12" i="2"/>
  <c r="S12" i="2"/>
  <c r="Q12" i="2"/>
  <c r="P12" i="2"/>
  <c r="O12" i="2"/>
  <c r="I12" i="2"/>
  <c r="U11" i="2"/>
  <c r="T11" i="2"/>
  <c r="S11" i="2"/>
  <c r="Q11" i="2"/>
  <c r="P11" i="2"/>
  <c r="O11" i="2"/>
  <c r="I11" i="2"/>
  <c r="U10" i="2"/>
  <c r="T10" i="2"/>
  <c r="S10" i="2"/>
  <c r="Q10" i="2"/>
  <c r="P10" i="2"/>
  <c r="O10" i="2"/>
  <c r="I10" i="2"/>
  <c r="U9" i="2"/>
  <c r="T9" i="2"/>
  <c r="S9" i="2"/>
  <c r="Q9" i="2"/>
  <c r="P9" i="2"/>
  <c r="O9" i="2"/>
  <c r="I9" i="2"/>
  <c r="U8" i="2"/>
  <c r="T8" i="2"/>
  <c r="S8" i="2"/>
  <c r="Q8" i="2"/>
  <c r="P8" i="2"/>
  <c r="O8" i="2"/>
  <c r="I8" i="2"/>
  <c r="U7" i="2"/>
  <c r="T7" i="2"/>
  <c r="S7" i="2"/>
  <c r="Q7" i="2"/>
  <c r="P7" i="2"/>
  <c r="O7" i="2"/>
  <c r="I7" i="2"/>
  <c r="U6" i="2"/>
  <c r="T6" i="2"/>
  <c r="S6" i="2"/>
  <c r="Q6" i="2"/>
  <c r="P6" i="2"/>
  <c r="O6" i="2"/>
  <c r="I6" i="2"/>
  <c r="U5" i="2"/>
  <c r="T5" i="2"/>
  <c r="S5" i="2"/>
  <c r="Q5" i="2"/>
  <c r="P5" i="2"/>
  <c r="O5" i="2"/>
  <c r="I5" i="2"/>
  <c r="U4" i="2"/>
  <c r="T4" i="2"/>
  <c r="S4" i="2"/>
  <c r="Q4" i="2"/>
  <c r="P4" i="2"/>
  <c r="O4" i="2"/>
  <c r="I4" i="2"/>
  <c r="U3" i="2"/>
  <c r="T3" i="2"/>
  <c r="S3" i="2"/>
  <c r="Q3" i="2"/>
  <c r="P3" i="2"/>
  <c r="O3" i="2"/>
  <c r="I3" i="2"/>
  <c r="I2" i="2"/>
  <c r="O2" i="2"/>
  <c r="P2" i="2"/>
  <c r="Q2" i="2"/>
  <c r="S2" i="2"/>
  <c r="T2" i="2"/>
  <c r="U2" i="2"/>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H11" i="10"/>
  <c r="H12" i="10"/>
  <c r="H13" i="10"/>
  <c r="H14" i="10"/>
  <c r="H15" i="10"/>
  <c r="H16" i="10"/>
  <c r="H17" i="10"/>
  <c r="H18" i="10"/>
  <c r="H19" i="10"/>
  <c r="H20" i="10"/>
  <c r="H21" i="10"/>
  <c r="H22" i="10"/>
  <c r="H23" i="10"/>
  <c r="H24" i="10"/>
  <c r="H12" i="3"/>
  <c r="C169" i="8"/>
  <c r="C170" i="8"/>
  <c r="C168" i="8"/>
  <c r="C167" i="8"/>
  <c r="C166" i="8"/>
  <c r="C165" i="8"/>
  <c r="C164" i="8"/>
  <c r="C161" i="8"/>
  <c r="C162" i="8"/>
  <c r="C163" i="8"/>
  <c r="C160" i="8"/>
  <c r="C157" i="8"/>
  <c r="C158" i="8"/>
  <c r="C159" i="8"/>
  <c r="C154" i="8"/>
  <c r="C155" i="8"/>
  <c r="C156" i="8"/>
  <c r="C151" i="8"/>
  <c r="C152" i="8"/>
  <c r="C153" i="8"/>
  <c r="C148" i="8"/>
  <c r="C149" i="8"/>
  <c r="C150" i="8"/>
  <c r="C145" i="8"/>
  <c r="C146" i="8"/>
  <c r="C147" i="8"/>
  <c r="C141" i="8"/>
  <c r="C142" i="8"/>
  <c r="C143" i="8"/>
  <c r="C144" i="8"/>
  <c r="C133" i="8"/>
  <c r="C134" i="8"/>
  <c r="C135" i="8"/>
  <c r="C136" i="8"/>
  <c r="C137" i="8"/>
  <c r="C138" i="8"/>
  <c r="C139" i="8"/>
  <c r="C140" i="8"/>
  <c r="C130" i="8"/>
  <c r="C131" i="8"/>
  <c r="C132" i="8"/>
  <c r="C129" i="8"/>
  <c r="C128" i="8"/>
  <c r="C123" i="8"/>
  <c r="C124" i="8"/>
  <c r="C125" i="8"/>
  <c r="C126" i="8"/>
  <c r="C127" i="8"/>
  <c r="C122" i="8"/>
  <c r="C119" i="8"/>
  <c r="C120" i="8"/>
  <c r="C121" i="8"/>
  <c r="C117" i="8"/>
  <c r="C118" i="8"/>
  <c r="C107" i="8"/>
  <c r="C108" i="8"/>
  <c r="C109" i="8"/>
  <c r="C110" i="8"/>
  <c r="C111" i="8"/>
  <c r="C112" i="8"/>
  <c r="C113" i="8"/>
  <c r="C114" i="8"/>
  <c r="C115" i="8"/>
  <c r="C116" i="8"/>
  <c r="C88" i="8"/>
  <c r="C89" i="8"/>
  <c r="C90" i="8"/>
  <c r="C91" i="8"/>
  <c r="C92" i="8"/>
  <c r="C93" i="8"/>
  <c r="C94" i="8"/>
  <c r="C95" i="8"/>
  <c r="C96" i="8"/>
  <c r="C97" i="8"/>
  <c r="C98" i="8"/>
  <c r="C99" i="8"/>
  <c r="C100" i="8"/>
  <c r="C101" i="8"/>
  <c r="C102" i="8"/>
  <c r="C103" i="8"/>
  <c r="C104" i="8"/>
  <c r="C105" i="8"/>
  <c r="C106" i="8"/>
  <c r="C87" i="8"/>
  <c r="M48" i="13"/>
  <c r="K80" i="13"/>
  <c r="M88" i="13"/>
  <c r="M154" i="13"/>
  <c r="J119" i="13"/>
  <c r="M8" i="13"/>
  <c r="K7" i="13"/>
  <c r="M141" i="13"/>
  <c r="M186" i="13"/>
  <c r="J27" i="13"/>
  <c r="K27" i="13"/>
  <c r="M74" i="13"/>
  <c r="M71" i="13"/>
  <c r="M55" i="13"/>
  <c r="M112" i="13"/>
  <c r="M36" i="13"/>
  <c r="J22" i="13"/>
  <c r="K22" i="13"/>
  <c r="K24" i="13"/>
  <c r="M106" i="13"/>
  <c r="M12" i="13"/>
  <c r="M101" i="13"/>
  <c r="J93" i="13"/>
  <c r="K93" i="13"/>
  <c r="M219" i="13"/>
  <c r="M117" i="13"/>
  <c r="J68" i="13"/>
  <c r="K68" i="13"/>
  <c r="M52" i="13"/>
  <c r="K50" i="13"/>
  <c r="M185" i="13"/>
  <c r="J59" i="13"/>
  <c r="M157" i="13"/>
  <c r="M156" i="13"/>
  <c r="K144" i="13"/>
  <c r="M175" i="13"/>
  <c r="M178" i="13"/>
  <c r="K26" i="13"/>
  <c r="J43" i="13"/>
  <c r="K43" i="13"/>
  <c r="M67" i="13"/>
  <c r="J58" i="13"/>
  <c r="J131" i="13"/>
  <c r="M165" i="13"/>
  <c r="M201" i="13"/>
  <c r="M202" i="13"/>
  <c r="J14" i="13"/>
  <c r="M211" i="13"/>
  <c r="M209" i="13"/>
  <c r="M170" i="13"/>
  <c r="M91" i="13"/>
  <c r="K90" i="13"/>
  <c r="K212" i="13"/>
  <c r="M207" i="13"/>
  <c r="M167" i="13"/>
  <c r="K196" i="13"/>
  <c r="J163" i="13"/>
  <c r="M2" i="13"/>
  <c r="M3" i="13"/>
  <c r="M4" i="13"/>
  <c r="M5" i="13"/>
  <c r="M6" i="13"/>
  <c r="M7" i="13"/>
  <c r="M9" i="13"/>
  <c r="M10" i="13"/>
  <c r="M11" i="13"/>
  <c r="M13" i="13"/>
  <c r="M14" i="13"/>
  <c r="M15" i="13"/>
  <c r="M16" i="13"/>
  <c r="M17" i="13"/>
  <c r="M18" i="13"/>
  <c r="M19" i="13"/>
  <c r="M20" i="13"/>
  <c r="M21" i="13"/>
  <c r="M22" i="13"/>
  <c r="M23" i="13"/>
  <c r="M24" i="13"/>
  <c r="M25" i="13"/>
  <c r="M26" i="13"/>
  <c r="M27" i="13"/>
  <c r="M28" i="13"/>
  <c r="M29" i="13"/>
  <c r="M30" i="13"/>
  <c r="M31" i="13"/>
  <c r="M32" i="13"/>
  <c r="M33" i="13"/>
  <c r="M34" i="13"/>
  <c r="M35" i="13"/>
  <c r="M37" i="13"/>
  <c r="M38" i="13"/>
  <c r="M39" i="13"/>
  <c r="M40" i="13"/>
  <c r="M41" i="13"/>
  <c r="M42" i="13"/>
  <c r="M43" i="13"/>
  <c r="M44" i="13"/>
  <c r="M45" i="13"/>
  <c r="M46" i="13"/>
  <c r="M47" i="13"/>
  <c r="M49" i="13"/>
  <c r="M50" i="13"/>
  <c r="M51" i="13"/>
  <c r="M53" i="13"/>
  <c r="M54" i="13"/>
  <c r="M56" i="13"/>
  <c r="M57" i="13"/>
  <c r="M58" i="13"/>
  <c r="M59" i="13"/>
  <c r="M60" i="13"/>
  <c r="M61" i="13"/>
  <c r="M62" i="13"/>
  <c r="M63" i="13"/>
  <c r="M64" i="13"/>
  <c r="M65" i="13"/>
  <c r="M66" i="13"/>
  <c r="M68" i="13"/>
  <c r="M69" i="13"/>
  <c r="M70" i="13"/>
  <c r="M72" i="13"/>
  <c r="M73" i="13"/>
  <c r="M75" i="13"/>
  <c r="M76" i="13"/>
  <c r="M77" i="13"/>
  <c r="M78" i="13"/>
  <c r="M79" i="13"/>
  <c r="M80" i="13"/>
  <c r="M81" i="13"/>
  <c r="M82" i="13"/>
  <c r="M83" i="13"/>
  <c r="M84" i="13"/>
  <c r="M85" i="13"/>
  <c r="M86" i="13"/>
  <c r="M87" i="13"/>
  <c r="M89" i="13"/>
  <c r="M90" i="13"/>
  <c r="M92" i="13"/>
  <c r="M93" i="13"/>
  <c r="M94" i="13"/>
  <c r="M95" i="13"/>
  <c r="M96" i="13"/>
  <c r="M97" i="13"/>
  <c r="M98" i="13"/>
  <c r="M99" i="13"/>
  <c r="M100" i="13"/>
  <c r="M102" i="13"/>
  <c r="M103" i="13"/>
  <c r="M104" i="13"/>
  <c r="M105" i="13"/>
  <c r="M107" i="13"/>
  <c r="M108" i="13"/>
  <c r="M109" i="13"/>
  <c r="M110" i="13"/>
  <c r="M111" i="13"/>
  <c r="M113" i="13"/>
  <c r="M114" i="13"/>
  <c r="M115" i="13"/>
  <c r="M116"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2" i="13"/>
  <c r="M143" i="13"/>
  <c r="M144" i="13"/>
  <c r="M145" i="13"/>
  <c r="M146" i="13"/>
  <c r="M147" i="13"/>
  <c r="M148" i="13"/>
  <c r="M149" i="13"/>
  <c r="M150" i="13"/>
  <c r="M151" i="13"/>
  <c r="M152" i="13"/>
  <c r="M153" i="13"/>
  <c r="M155" i="13"/>
  <c r="M158" i="13"/>
  <c r="M159" i="13"/>
  <c r="M160" i="13"/>
  <c r="M161" i="13"/>
  <c r="M162" i="13"/>
  <c r="M163" i="13"/>
  <c r="M164" i="13"/>
  <c r="M166" i="13"/>
  <c r="M168" i="13"/>
  <c r="M169" i="13"/>
  <c r="M171" i="13"/>
  <c r="M172" i="13"/>
  <c r="M173" i="13"/>
  <c r="M174" i="13"/>
  <c r="M176" i="13"/>
  <c r="M177" i="13"/>
  <c r="M179" i="13"/>
  <c r="M180" i="13"/>
  <c r="M181" i="13"/>
  <c r="M182" i="13"/>
  <c r="M183" i="13"/>
  <c r="M184" i="13"/>
  <c r="M187" i="13"/>
  <c r="M188" i="13"/>
  <c r="M189" i="13"/>
  <c r="M190" i="13"/>
  <c r="M191" i="13"/>
  <c r="M192" i="13"/>
  <c r="M193" i="13"/>
  <c r="M194" i="13"/>
  <c r="M195" i="13"/>
  <c r="M196" i="13"/>
  <c r="M197" i="13"/>
  <c r="M198" i="13"/>
  <c r="M199" i="13"/>
  <c r="M200" i="13"/>
  <c r="M203" i="13"/>
  <c r="M204" i="13"/>
  <c r="M205" i="13"/>
  <c r="M206" i="13"/>
  <c r="M208" i="13"/>
  <c r="M210" i="13"/>
  <c r="M212" i="13"/>
  <c r="M213" i="13"/>
  <c r="M214" i="13"/>
  <c r="M215" i="13"/>
  <c r="M216" i="13"/>
  <c r="M217" i="13"/>
  <c r="M218" i="13"/>
  <c r="L2" i="13"/>
  <c r="L3"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L183" i="13"/>
  <c r="L184" i="13"/>
  <c r="L185" i="13"/>
  <c r="L186" i="13"/>
  <c r="L187" i="13"/>
  <c r="L188" i="13"/>
  <c r="L189" i="13"/>
  <c r="L190" i="13"/>
  <c r="L191" i="13"/>
  <c r="L192" i="13"/>
  <c r="L193" i="13"/>
  <c r="L194" i="13"/>
  <c r="L195" i="13"/>
  <c r="L196" i="13"/>
  <c r="L197" i="13"/>
  <c r="L198" i="13"/>
  <c r="L199" i="13"/>
  <c r="L201" i="13"/>
  <c r="L202" i="13"/>
  <c r="L203" i="13"/>
  <c r="L204" i="13"/>
  <c r="L205" i="13"/>
  <c r="L206" i="13"/>
  <c r="L207" i="13"/>
  <c r="L208" i="13"/>
  <c r="L209" i="13"/>
  <c r="L210" i="13"/>
  <c r="L211" i="13"/>
  <c r="L212" i="13"/>
  <c r="L213" i="13"/>
  <c r="L214" i="13"/>
  <c r="L215" i="13"/>
  <c r="L216" i="13"/>
  <c r="L218" i="13"/>
  <c r="L219" i="13"/>
  <c r="K2" i="13"/>
  <c r="K3" i="13"/>
  <c r="K5" i="13"/>
  <c r="K6" i="13"/>
  <c r="K8" i="13"/>
  <c r="K9" i="13"/>
  <c r="K10" i="13"/>
  <c r="K11" i="13"/>
  <c r="K12" i="13"/>
  <c r="K13" i="13"/>
  <c r="K14" i="13"/>
  <c r="K15" i="13"/>
  <c r="K16" i="13"/>
  <c r="K17" i="13"/>
  <c r="K18" i="13"/>
  <c r="K19" i="13"/>
  <c r="K20" i="13"/>
  <c r="K21" i="13"/>
  <c r="K23" i="13"/>
  <c r="K25" i="13"/>
  <c r="K28" i="13"/>
  <c r="K29" i="13"/>
  <c r="K30" i="13"/>
  <c r="K31" i="13"/>
  <c r="K32" i="13"/>
  <c r="K33" i="13"/>
  <c r="K34" i="13"/>
  <c r="K35" i="13"/>
  <c r="K36" i="13"/>
  <c r="K37" i="13"/>
  <c r="K38" i="13"/>
  <c r="K39" i="13"/>
  <c r="K40" i="13"/>
  <c r="K41" i="13"/>
  <c r="K42" i="13"/>
  <c r="K44" i="13"/>
  <c r="K45" i="13"/>
  <c r="K46" i="13"/>
  <c r="K47" i="13"/>
  <c r="K48" i="13"/>
  <c r="K49" i="13"/>
  <c r="K51" i="13"/>
  <c r="K52" i="13"/>
  <c r="K53" i="13"/>
  <c r="K54" i="13"/>
  <c r="K55" i="13"/>
  <c r="K56" i="13"/>
  <c r="K57" i="13"/>
  <c r="K58" i="13"/>
  <c r="K59" i="13"/>
  <c r="K60" i="13"/>
  <c r="K61" i="13"/>
  <c r="K62" i="13"/>
  <c r="K63" i="13"/>
  <c r="K64" i="13"/>
  <c r="K65" i="13"/>
  <c r="K66" i="13"/>
  <c r="K67" i="13"/>
  <c r="K69" i="13"/>
  <c r="K70" i="13"/>
  <c r="K71" i="13"/>
  <c r="K72" i="13"/>
  <c r="K73" i="13"/>
  <c r="K74" i="13"/>
  <c r="K75" i="13"/>
  <c r="K76" i="13"/>
  <c r="K77" i="13"/>
  <c r="K78" i="13"/>
  <c r="K79" i="13"/>
  <c r="K81" i="13"/>
  <c r="K82" i="13"/>
  <c r="K83" i="13"/>
  <c r="K84" i="13"/>
  <c r="K85" i="13"/>
  <c r="K86" i="13"/>
  <c r="K87" i="13"/>
  <c r="K88" i="13"/>
  <c r="K89" i="13"/>
  <c r="K91" i="13"/>
  <c r="K92"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70" i="13"/>
  <c r="K171" i="13"/>
  <c r="K172" i="13"/>
  <c r="K173" i="13"/>
  <c r="K174" i="13"/>
  <c r="K175" i="13"/>
  <c r="K176" i="13"/>
  <c r="K177" i="13"/>
  <c r="K178" i="13"/>
  <c r="K179" i="13"/>
  <c r="K180" i="13"/>
  <c r="K181" i="13"/>
  <c r="K182" i="13"/>
  <c r="K183" i="13"/>
  <c r="K184" i="13"/>
  <c r="K185" i="13"/>
  <c r="K186" i="13"/>
  <c r="K187" i="13"/>
  <c r="K188" i="13"/>
  <c r="K189" i="13"/>
  <c r="K190" i="13"/>
  <c r="K191" i="13"/>
  <c r="K192" i="13"/>
  <c r="K193" i="13"/>
  <c r="K194" i="13"/>
  <c r="K195" i="13"/>
  <c r="K197" i="13"/>
  <c r="K198" i="13"/>
  <c r="K199" i="13"/>
  <c r="K200" i="13"/>
  <c r="K201" i="13"/>
  <c r="K202" i="13"/>
  <c r="K203" i="13"/>
  <c r="K204" i="13"/>
  <c r="K205" i="13"/>
  <c r="K206" i="13"/>
  <c r="K207" i="13"/>
  <c r="K208" i="13"/>
  <c r="K209" i="13"/>
  <c r="K210" i="13"/>
  <c r="K211" i="13"/>
  <c r="K213" i="13"/>
  <c r="K214" i="13"/>
  <c r="K215" i="13"/>
  <c r="K216" i="13"/>
  <c r="K217" i="13"/>
  <c r="K218" i="13"/>
  <c r="K219" i="13"/>
  <c r="J2" i="13"/>
  <c r="J3" i="13"/>
  <c r="J4" i="13"/>
  <c r="J5" i="13"/>
  <c r="J6" i="13"/>
  <c r="J7" i="13"/>
  <c r="J8" i="13"/>
  <c r="J9" i="13"/>
  <c r="J10" i="13"/>
  <c r="J11" i="13"/>
  <c r="J12" i="13"/>
  <c r="J13" i="13"/>
  <c r="J15" i="13"/>
  <c r="J16" i="13"/>
  <c r="J17" i="13"/>
  <c r="J18" i="13"/>
  <c r="J19" i="13"/>
  <c r="J20" i="13"/>
  <c r="J21" i="13"/>
  <c r="J23" i="13"/>
  <c r="J24" i="13"/>
  <c r="J25" i="13"/>
  <c r="J26" i="13"/>
  <c r="J28" i="13"/>
  <c r="J29" i="13"/>
  <c r="J30" i="13"/>
  <c r="J31" i="13"/>
  <c r="J32" i="13"/>
  <c r="J33" i="13"/>
  <c r="J34" i="13"/>
  <c r="J35" i="13"/>
  <c r="J36" i="13"/>
  <c r="J37" i="13"/>
  <c r="J38" i="13"/>
  <c r="J39" i="13"/>
  <c r="J40" i="13"/>
  <c r="J41" i="13"/>
  <c r="J42" i="13"/>
  <c r="J44" i="13"/>
  <c r="J45" i="13"/>
  <c r="J46" i="13"/>
  <c r="J47" i="13"/>
  <c r="J48" i="13"/>
  <c r="J49" i="13"/>
  <c r="J50" i="13"/>
  <c r="J51" i="13"/>
  <c r="J52" i="13"/>
  <c r="J53" i="13"/>
  <c r="J54" i="13"/>
  <c r="J55" i="13"/>
  <c r="J56" i="13"/>
  <c r="J57" i="13"/>
  <c r="J60" i="13"/>
  <c r="J61" i="13"/>
  <c r="J62" i="13"/>
  <c r="J63" i="13"/>
  <c r="J64" i="13"/>
  <c r="J65" i="13"/>
  <c r="J66" i="13"/>
  <c r="J67" i="13"/>
  <c r="J69" i="13"/>
  <c r="J70" i="13"/>
  <c r="J71" i="13"/>
  <c r="J72" i="13"/>
  <c r="J73" i="13"/>
  <c r="J74" i="13"/>
  <c r="J75" i="13"/>
  <c r="J76" i="13"/>
  <c r="J77" i="13"/>
  <c r="J78" i="13"/>
  <c r="J79" i="13"/>
  <c r="J80" i="13"/>
  <c r="J81" i="13"/>
  <c r="J82" i="13"/>
  <c r="J83" i="13"/>
  <c r="J84" i="13"/>
  <c r="J85" i="13"/>
  <c r="J86" i="13"/>
  <c r="J87" i="13"/>
  <c r="J88" i="13"/>
  <c r="J89" i="13"/>
  <c r="J90" i="13"/>
  <c r="J91" i="13"/>
  <c r="J92" i="13"/>
  <c r="J94" i="13"/>
  <c r="J95" i="13"/>
  <c r="J96" i="13"/>
  <c r="J97" i="13"/>
  <c r="J98" i="13"/>
  <c r="J99" i="13"/>
  <c r="J100" i="13"/>
  <c r="J101" i="13"/>
  <c r="J102" i="13"/>
  <c r="J103" i="13"/>
  <c r="J104" i="13"/>
  <c r="J105" i="13"/>
  <c r="J106" i="13"/>
  <c r="J107" i="13"/>
  <c r="J108" i="13"/>
  <c r="J109" i="13"/>
  <c r="J110" i="13"/>
  <c r="J111" i="13"/>
  <c r="J112" i="13"/>
  <c r="J113" i="13"/>
  <c r="J114" i="13"/>
  <c r="J115" i="13"/>
  <c r="J116" i="13"/>
  <c r="J117" i="13"/>
  <c r="J118" i="13"/>
  <c r="J120" i="13"/>
  <c r="J121" i="13"/>
  <c r="J122" i="13"/>
  <c r="J123" i="13"/>
  <c r="J124" i="13"/>
  <c r="J125" i="13"/>
  <c r="J126" i="13"/>
  <c r="J127" i="13"/>
  <c r="J128" i="13"/>
  <c r="J129" i="13"/>
  <c r="J130" i="13"/>
  <c r="J132" i="13"/>
  <c r="J133" i="13"/>
  <c r="J134" i="13"/>
  <c r="J135" i="13"/>
  <c r="J136" i="13"/>
  <c r="J137" i="13"/>
  <c r="J138" i="13"/>
  <c r="J139" i="13"/>
  <c r="J140" i="13"/>
  <c r="J141" i="13"/>
  <c r="J142" i="13"/>
  <c r="J143" i="13"/>
  <c r="J144" i="13"/>
  <c r="J145" i="13"/>
  <c r="J146" i="13"/>
  <c r="J147" i="13"/>
  <c r="J148" i="13"/>
  <c r="J149" i="13"/>
  <c r="J150" i="13"/>
  <c r="J151" i="13"/>
  <c r="J152" i="13"/>
  <c r="J153" i="13"/>
  <c r="J154" i="13"/>
  <c r="J155" i="13"/>
  <c r="J156" i="13"/>
  <c r="J157" i="13"/>
  <c r="J158" i="13"/>
  <c r="J159" i="13"/>
  <c r="J160" i="13"/>
  <c r="J161" i="13"/>
  <c r="J162" i="13"/>
  <c r="J164" i="13"/>
  <c r="J165" i="13"/>
  <c r="J166" i="13"/>
  <c r="J167" i="13"/>
  <c r="J168" i="13"/>
  <c r="J169" i="13"/>
  <c r="J170" i="13"/>
  <c r="J171" i="13"/>
  <c r="J172" i="13"/>
  <c r="J173" i="13"/>
  <c r="J174" i="13"/>
  <c r="J175" i="13"/>
  <c r="J176" i="13"/>
  <c r="J177" i="13"/>
  <c r="J178" i="13"/>
  <c r="J179" i="13"/>
  <c r="J180" i="13"/>
  <c r="J181" i="13"/>
  <c r="J182" i="13"/>
  <c r="J183" i="13"/>
  <c r="J184" i="13"/>
  <c r="J185" i="13"/>
  <c r="J186" i="13"/>
  <c r="J187" i="13"/>
  <c r="J188" i="13"/>
  <c r="J189" i="13"/>
  <c r="J190" i="13"/>
  <c r="J191" i="13"/>
  <c r="J192" i="13"/>
  <c r="J193" i="13"/>
  <c r="J194" i="13"/>
  <c r="J195" i="13"/>
  <c r="J196" i="13"/>
  <c r="J197" i="13"/>
  <c r="J198" i="13"/>
  <c r="J199" i="13"/>
  <c r="J200" i="13"/>
  <c r="J201" i="13"/>
  <c r="J202" i="13"/>
  <c r="J203" i="13"/>
  <c r="J204" i="13"/>
  <c r="J205" i="13"/>
  <c r="J206" i="13"/>
  <c r="J207" i="13"/>
  <c r="J208" i="13"/>
  <c r="J209" i="13"/>
  <c r="J210" i="13"/>
  <c r="J211" i="13"/>
  <c r="J212" i="13"/>
  <c r="J213" i="13"/>
  <c r="J214" i="13"/>
  <c r="J215" i="13"/>
  <c r="J216" i="13"/>
  <c r="J217" i="13"/>
  <c r="J218" i="13"/>
  <c r="J219" i="13"/>
  <c r="I2" i="13"/>
  <c r="I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H2" i="13"/>
  <c r="H3" i="13"/>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G2" i="13"/>
  <c r="F2" i="13" s="1"/>
  <c r="P2" i="13" s="1"/>
  <c r="Q2" i="13" s="1"/>
  <c r="G3" i="13"/>
  <c r="F3" i="13" s="1"/>
  <c r="P3" i="13" s="1"/>
  <c r="Q3" i="13" s="1"/>
  <c r="G7" i="13"/>
  <c r="F7" i="13" s="1"/>
  <c r="P7" i="13" s="1"/>
  <c r="Q7" i="13" s="1"/>
  <c r="G9" i="13"/>
  <c r="F9" i="13" s="1"/>
  <c r="P9" i="13" s="1"/>
  <c r="Q9" i="13" s="1"/>
  <c r="G14" i="13"/>
  <c r="F14" i="13" s="1"/>
  <c r="P14" i="13" s="1"/>
  <c r="Q14" i="13" s="1"/>
  <c r="G17" i="13"/>
  <c r="F17" i="13" s="1"/>
  <c r="P17" i="13" s="1"/>
  <c r="Q17" i="13" s="1"/>
  <c r="G19" i="13"/>
  <c r="F19" i="13" s="1"/>
  <c r="P19" i="13" s="1"/>
  <c r="Q19" i="13" s="1"/>
  <c r="G22" i="13"/>
  <c r="F22" i="13" s="1"/>
  <c r="P22" i="13" s="1"/>
  <c r="Q22" i="13" s="1"/>
  <c r="G24" i="13"/>
  <c r="F24" i="13" s="1"/>
  <c r="P24" i="13" s="1"/>
  <c r="Q24" i="13" s="1"/>
  <c r="G26" i="13"/>
  <c r="F26" i="13" s="1"/>
  <c r="P26" i="13" s="1"/>
  <c r="Q26" i="13" s="1"/>
  <c r="G27" i="13"/>
  <c r="F27" i="13" s="1"/>
  <c r="P27" i="13" s="1"/>
  <c r="Q27" i="13" s="1"/>
  <c r="G29" i="13"/>
  <c r="F29" i="13" s="1"/>
  <c r="P29" i="13" s="1"/>
  <c r="Q29" i="13" s="1"/>
  <c r="G34" i="13"/>
  <c r="F34" i="13" s="1"/>
  <c r="P34" i="13" s="1"/>
  <c r="Q34" i="13" s="1"/>
  <c r="G38" i="13"/>
  <c r="F38" i="13" s="1"/>
  <c r="P38" i="13" s="1"/>
  <c r="Q38" i="13" s="1"/>
  <c r="G40" i="13"/>
  <c r="F40" i="13" s="1"/>
  <c r="P40" i="13" s="1"/>
  <c r="Q40" i="13" s="1"/>
  <c r="G42" i="13"/>
  <c r="F42" i="13" s="1"/>
  <c r="P42" i="13" s="1"/>
  <c r="Q42" i="13" s="1"/>
  <c r="G43" i="13"/>
  <c r="F43" i="13" s="1"/>
  <c r="P43" i="13" s="1"/>
  <c r="Q43" i="13" s="1"/>
  <c r="G47" i="13"/>
  <c r="F47" i="13" s="1"/>
  <c r="P47" i="13" s="1"/>
  <c r="Q47" i="13" s="1"/>
  <c r="G50" i="13"/>
  <c r="F50" i="13" s="1"/>
  <c r="P50" i="13" s="1"/>
  <c r="Q50" i="13" s="1"/>
  <c r="G56" i="13"/>
  <c r="F56" i="13" s="1"/>
  <c r="P56" i="13" s="1"/>
  <c r="Q56" i="13" s="1"/>
  <c r="G58" i="13"/>
  <c r="F58" i="13" s="1"/>
  <c r="P58" i="13" s="1"/>
  <c r="Q58" i="13" s="1"/>
  <c r="G59" i="13"/>
  <c r="F59" i="13" s="1"/>
  <c r="P59" i="13" s="1"/>
  <c r="Q59" i="13" s="1"/>
  <c r="G64" i="13"/>
  <c r="F64" i="13" s="1"/>
  <c r="P64" i="13" s="1"/>
  <c r="Q64" i="13" s="1"/>
  <c r="G68" i="13"/>
  <c r="F68" i="13" s="1"/>
  <c r="P68" i="13" s="1"/>
  <c r="Q68" i="13" s="1"/>
  <c r="G73" i="13"/>
  <c r="F73" i="13" s="1"/>
  <c r="P73" i="13" s="1"/>
  <c r="Q73" i="13" s="1"/>
  <c r="G75" i="13"/>
  <c r="F75" i="13" s="1"/>
  <c r="P75" i="13" s="1"/>
  <c r="Q75" i="13" s="1"/>
  <c r="G80" i="13"/>
  <c r="F80" i="13" s="1"/>
  <c r="P80" i="13" s="1"/>
  <c r="Q80" i="13" s="1"/>
  <c r="G83" i="13"/>
  <c r="F83" i="13" s="1"/>
  <c r="P83" i="13" s="1"/>
  <c r="Q83" i="13" s="1"/>
  <c r="G89" i="13"/>
  <c r="F89" i="13" s="1"/>
  <c r="P89" i="13" s="1"/>
  <c r="Q89" i="13" s="1"/>
  <c r="G90" i="13"/>
  <c r="F90" i="13" s="1"/>
  <c r="P90" i="13" s="1"/>
  <c r="Q90" i="13" s="1"/>
  <c r="G93" i="13"/>
  <c r="F93" i="13" s="1"/>
  <c r="P93" i="13" s="1"/>
  <c r="Q93" i="13" s="1"/>
  <c r="G99" i="13"/>
  <c r="F99" i="13" s="1"/>
  <c r="P99" i="13" s="1"/>
  <c r="Q99" i="13" s="1"/>
  <c r="G103" i="13"/>
  <c r="F103" i="13" s="1"/>
  <c r="P103" i="13" s="1"/>
  <c r="Q103" i="13" s="1"/>
  <c r="G107" i="13"/>
  <c r="F107" i="13" s="1"/>
  <c r="P107" i="13" s="1"/>
  <c r="Q107" i="13" s="1"/>
  <c r="G108" i="13"/>
  <c r="F108" i="13" s="1"/>
  <c r="P108" i="13" s="1"/>
  <c r="Q108" i="13" s="1"/>
  <c r="G118" i="13"/>
  <c r="F118" i="13" s="1"/>
  <c r="P118" i="13" s="1"/>
  <c r="Q118" i="13" s="1"/>
  <c r="G119" i="13"/>
  <c r="F119" i="13" s="1"/>
  <c r="P119" i="13" s="1"/>
  <c r="Q119" i="13" s="1"/>
  <c r="G123" i="13"/>
  <c r="F123" i="13" s="1"/>
  <c r="P123" i="13" s="1"/>
  <c r="Q123" i="13" s="1"/>
  <c r="G129" i="13"/>
  <c r="F129" i="13" s="1"/>
  <c r="P129" i="13" s="1"/>
  <c r="Q129" i="13" s="1"/>
  <c r="G131" i="13"/>
  <c r="F131" i="13" s="1"/>
  <c r="P131" i="13" s="1"/>
  <c r="Q131" i="13" s="1"/>
  <c r="G139" i="13"/>
  <c r="F139" i="13" s="1"/>
  <c r="P139" i="13" s="1"/>
  <c r="Q139" i="13" s="1"/>
  <c r="G144" i="13"/>
  <c r="F144" i="13" s="1"/>
  <c r="P144" i="13" s="1"/>
  <c r="Q144" i="13" s="1"/>
  <c r="G151" i="13"/>
  <c r="F151" i="13" s="1"/>
  <c r="P151" i="13" s="1"/>
  <c r="Q151" i="13" s="1"/>
  <c r="G153" i="13"/>
  <c r="F153" i="13" s="1"/>
  <c r="P153" i="13" s="1"/>
  <c r="Q153" i="13" s="1"/>
  <c r="G155" i="13"/>
  <c r="F155" i="13" s="1"/>
  <c r="P155" i="13" s="1"/>
  <c r="Q155" i="13" s="1"/>
  <c r="G158" i="13"/>
  <c r="F158" i="13" s="1"/>
  <c r="P158" i="13" s="1"/>
  <c r="Q158" i="13" s="1"/>
  <c r="G159" i="13"/>
  <c r="F159" i="13" s="1"/>
  <c r="P159" i="13" s="1"/>
  <c r="Q159" i="13" s="1"/>
  <c r="G163" i="13"/>
  <c r="F163" i="13" s="1"/>
  <c r="P163" i="13" s="1"/>
  <c r="Q163" i="13" s="1"/>
  <c r="G172" i="13"/>
  <c r="F172" i="13" s="1"/>
  <c r="P172" i="13" s="1"/>
  <c r="Q172" i="13" s="1"/>
  <c r="G173" i="13"/>
  <c r="F173" i="13" s="1"/>
  <c r="P173" i="13" s="1"/>
  <c r="Q173" i="13" s="1"/>
  <c r="G180" i="13"/>
  <c r="F180" i="13" s="1"/>
  <c r="P180" i="13" s="1"/>
  <c r="Q180" i="13" s="1"/>
  <c r="G181" i="13"/>
  <c r="F181" i="13" s="1"/>
  <c r="P181" i="13" s="1"/>
  <c r="Q181" i="13" s="1"/>
  <c r="G190" i="13"/>
  <c r="F190" i="13" s="1"/>
  <c r="P190" i="13" s="1"/>
  <c r="Q190" i="13" s="1"/>
  <c r="G191" i="13"/>
  <c r="F191" i="13" s="1"/>
  <c r="P191" i="13" s="1"/>
  <c r="Q191" i="13" s="1"/>
  <c r="G196" i="13"/>
  <c r="F196" i="13" s="1"/>
  <c r="P196" i="13" s="1"/>
  <c r="Q196" i="13" s="1"/>
  <c r="G197" i="13"/>
  <c r="F197" i="13" s="1"/>
  <c r="P197" i="13" s="1"/>
  <c r="Q197" i="13" s="1"/>
  <c r="G204" i="13"/>
  <c r="F204" i="13" s="1"/>
  <c r="P204" i="13" s="1"/>
  <c r="Q204" i="13" s="1"/>
  <c r="G208" i="13"/>
  <c r="F208" i="13" s="1"/>
  <c r="P208" i="13" s="1"/>
  <c r="Q208" i="13" s="1"/>
  <c r="G212" i="13"/>
  <c r="F212" i="13" s="1"/>
  <c r="P212" i="13" s="1"/>
  <c r="Q212" i="13" s="1"/>
  <c r="G213" i="13"/>
  <c r="F213" i="13" s="1"/>
  <c r="P213" i="13" s="1"/>
  <c r="Q213" i="13" s="1"/>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L15" i="3"/>
  <c r="L6" i="3"/>
  <c r="L37" i="3"/>
  <c r="L14" i="3"/>
  <c r="L3" i="3"/>
  <c r="L4" i="3"/>
  <c r="L16" i="3"/>
  <c r="L34" i="3"/>
  <c r="L17" i="3"/>
  <c r="L42" i="3"/>
  <c r="L43" i="3"/>
  <c r="L38" i="3"/>
  <c r="L7" i="3"/>
  <c r="L35" i="3"/>
  <c r="L39" i="3"/>
  <c r="L33" i="3"/>
  <c r="L27" i="3"/>
  <c r="L26" i="3"/>
  <c r="L32" i="3"/>
  <c r="L25" i="3"/>
  <c r="L18" i="3"/>
  <c r="L20" i="3"/>
  <c r="L40" i="3"/>
  <c r="L24" i="3"/>
  <c r="L21" i="3"/>
  <c r="L13" i="3"/>
  <c r="L12" i="3"/>
  <c r="L36" i="3"/>
  <c r="L5" i="3"/>
  <c r="L45" i="3"/>
  <c r="L44" i="3"/>
  <c r="L22" i="3"/>
  <c r="L23" i="3"/>
  <c r="L8" i="3"/>
  <c r="L19" i="3"/>
  <c r="L28" i="3"/>
  <c r="L41" i="3"/>
  <c r="L31" i="3"/>
  <c r="L29" i="3"/>
  <c r="L30" i="3"/>
  <c r="L9" i="3"/>
  <c r="L10" i="3"/>
  <c r="L11" i="3"/>
  <c r="M15" i="3"/>
  <c r="M6" i="3"/>
  <c r="M37" i="3"/>
  <c r="M14" i="3"/>
  <c r="M3" i="3"/>
  <c r="M4" i="3"/>
  <c r="M16" i="3"/>
  <c r="M34" i="3"/>
  <c r="M17" i="3"/>
  <c r="M42" i="3"/>
  <c r="M43" i="3"/>
  <c r="M38" i="3"/>
  <c r="M7" i="3"/>
  <c r="M35" i="3"/>
  <c r="M39" i="3"/>
  <c r="M33" i="3"/>
  <c r="M27" i="3"/>
  <c r="M26" i="3"/>
  <c r="M32" i="3"/>
  <c r="M25" i="3"/>
  <c r="M18" i="3"/>
  <c r="M20" i="3"/>
  <c r="M40" i="3"/>
  <c r="M24" i="3"/>
  <c r="M21" i="3"/>
  <c r="M13" i="3"/>
  <c r="M12" i="3"/>
  <c r="M36" i="3"/>
  <c r="M5" i="3"/>
  <c r="M45" i="3"/>
  <c r="M44" i="3"/>
  <c r="M22" i="3"/>
  <c r="M23" i="3"/>
  <c r="M8" i="3"/>
  <c r="M19" i="3"/>
  <c r="M28" i="3"/>
  <c r="M41" i="3"/>
  <c r="M31" i="3"/>
  <c r="M29" i="3"/>
  <c r="M30" i="3"/>
  <c r="M9" i="3"/>
  <c r="M10" i="3"/>
  <c r="M11" i="3"/>
  <c r="N15" i="3"/>
  <c r="N6" i="3"/>
  <c r="N37" i="3"/>
  <c r="N14" i="3"/>
  <c r="N3" i="3"/>
  <c r="N4" i="3"/>
  <c r="N16" i="3"/>
  <c r="N34" i="3"/>
  <c r="N17" i="3"/>
  <c r="N42" i="3"/>
  <c r="N43" i="3"/>
  <c r="N38" i="3"/>
  <c r="N7" i="3"/>
  <c r="N35" i="3"/>
  <c r="N39" i="3"/>
  <c r="N33" i="3"/>
  <c r="N27" i="3"/>
  <c r="N26" i="3"/>
  <c r="N32" i="3"/>
  <c r="N25" i="3"/>
  <c r="N18" i="3"/>
  <c r="N20" i="3"/>
  <c r="N40" i="3"/>
  <c r="N24" i="3"/>
  <c r="N21" i="3"/>
  <c r="N13" i="3"/>
  <c r="N12" i="3"/>
  <c r="N36" i="3"/>
  <c r="N5" i="3"/>
  <c r="N45" i="3"/>
  <c r="N44" i="3"/>
  <c r="N22" i="3"/>
  <c r="N23" i="3"/>
  <c r="N8" i="3"/>
  <c r="N19" i="3"/>
  <c r="N28" i="3"/>
  <c r="N41" i="3"/>
  <c r="N31" i="3"/>
  <c r="N29" i="3"/>
  <c r="N30" i="3"/>
  <c r="N9" i="3"/>
  <c r="N10" i="3"/>
  <c r="N11" i="3"/>
  <c r="R3" i="3"/>
  <c r="V3" i="3" s="1"/>
  <c r="R4" i="3"/>
  <c r="V4" i="3" s="1"/>
  <c r="R5" i="3"/>
  <c r="V5" i="3" s="1"/>
  <c r="R6" i="3"/>
  <c r="V6" i="3" s="1"/>
  <c r="R7" i="3"/>
  <c r="V7" i="3" s="1"/>
  <c r="R8" i="3"/>
  <c r="V8" i="3" s="1"/>
  <c r="R9" i="3"/>
  <c r="V9" i="3" s="1"/>
  <c r="R10" i="3"/>
  <c r="V10" i="3" s="1"/>
  <c r="R11" i="3"/>
  <c r="V11" i="3" s="1"/>
  <c r="R12" i="3"/>
  <c r="V12" i="3" s="1"/>
  <c r="R13" i="3"/>
  <c r="V13" i="3" s="1"/>
  <c r="R14" i="3"/>
  <c r="V14" i="3" s="1"/>
  <c r="R15" i="3"/>
  <c r="V15" i="3" s="1"/>
  <c r="R16" i="3"/>
  <c r="V16" i="3" s="1"/>
  <c r="R17" i="3"/>
  <c r="V17" i="3" s="1"/>
  <c r="R18" i="3"/>
  <c r="V18" i="3" s="1"/>
  <c r="R19" i="3"/>
  <c r="V19" i="3" s="1"/>
  <c r="R20" i="3"/>
  <c r="V20" i="3" s="1"/>
  <c r="R21" i="3"/>
  <c r="V21" i="3" s="1"/>
  <c r="R22" i="3"/>
  <c r="V22" i="3" s="1"/>
  <c r="R23" i="3"/>
  <c r="V23" i="3" s="1"/>
  <c r="R24" i="3"/>
  <c r="V24" i="3" s="1"/>
  <c r="R25" i="3"/>
  <c r="V25" i="3" s="1"/>
  <c r="R26" i="3"/>
  <c r="V26" i="3" s="1"/>
  <c r="R27" i="3"/>
  <c r="V27" i="3" s="1"/>
  <c r="R28" i="3"/>
  <c r="V28" i="3" s="1"/>
  <c r="R29" i="3"/>
  <c r="V29" i="3" s="1"/>
  <c r="R30" i="3"/>
  <c r="V30" i="3" s="1"/>
  <c r="R31" i="3"/>
  <c r="V31" i="3" s="1"/>
  <c r="R32" i="3"/>
  <c r="V32" i="3" s="1"/>
  <c r="R33" i="3"/>
  <c r="V33" i="3" s="1"/>
  <c r="R34" i="3"/>
  <c r="V34" i="3" s="1"/>
  <c r="R35" i="3"/>
  <c r="V35" i="3" s="1"/>
  <c r="R36" i="3"/>
  <c r="V36" i="3" s="1"/>
  <c r="R37" i="3"/>
  <c r="V37" i="3" s="1"/>
  <c r="R38" i="3"/>
  <c r="V38" i="3" s="1"/>
  <c r="R39" i="3"/>
  <c r="V39" i="3" s="1"/>
  <c r="R40" i="3"/>
  <c r="V40" i="3" s="1"/>
  <c r="R41" i="3"/>
  <c r="V41" i="3" s="1"/>
  <c r="R42" i="3"/>
  <c r="V42" i="3" s="1"/>
  <c r="R43" i="3"/>
  <c r="V43" i="3" s="1"/>
  <c r="R44" i="3"/>
  <c r="V44" i="3" s="1"/>
  <c r="R45" i="3"/>
  <c r="V45" i="3" s="1"/>
  <c r="R46" i="3"/>
  <c r="V46" i="3" s="1"/>
  <c r="R47" i="3"/>
  <c r="V47" i="3" s="1"/>
  <c r="R48" i="3"/>
  <c r="V48" i="3" s="1"/>
  <c r="R49" i="3"/>
  <c r="V49" i="3" s="1"/>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G4" i="3"/>
  <c r="G3" i="3"/>
  <c r="G9" i="3"/>
  <c r="G11" i="3"/>
  <c r="G5" i="3"/>
  <c r="G10" i="3"/>
  <c r="G14" i="3"/>
  <c r="G6" i="3"/>
  <c r="G13" i="3"/>
  <c r="G12" i="3"/>
  <c r="G15" i="3"/>
  <c r="G7" i="3"/>
  <c r="G8" i="3"/>
  <c r="H4" i="3"/>
  <c r="H3" i="3"/>
  <c r="H9" i="3"/>
  <c r="H10" i="3"/>
  <c r="H14" i="3"/>
  <c r="H15" i="3"/>
  <c r="I4" i="3"/>
  <c r="I3" i="3"/>
  <c r="I9" i="3"/>
  <c r="I11" i="3"/>
  <c r="I5" i="3"/>
  <c r="I10" i="3"/>
  <c r="I14" i="3"/>
  <c r="I6" i="3"/>
  <c r="I13" i="3"/>
  <c r="I12" i="3"/>
  <c r="I15" i="3"/>
  <c r="I7" i="3"/>
  <c r="I8" i="3"/>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 r="G60" i="13" l="1"/>
  <c r="F60" i="13" s="1"/>
  <c r="P60" i="13" s="1"/>
  <c r="Q60" i="13" s="1"/>
  <c r="G95" i="13"/>
  <c r="F95" i="13" s="1"/>
  <c r="P95" i="13" s="1"/>
  <c r="Q95" i="13" s="1"/>
  <c r="G199" i="13"/>
  <c r="F199" i="13" s="1"/>
  <c r="P199" i="13" s="1"/>
  <c r="Q199" i="13" s="1"/>
  <c r="G210" i="13"/>
  <c r="F210" i="13" s="1"/>
  <c r="P210" i="13" s="1"/>
  <c r="Q210" i="13" s="1"/>
  <c r="G188" i="13"/>
  <c r="F188" i="13" s="1"/>
  <c r="P188" i="13" s="1"/>
  <c r="Q188" i="13" s="1"/>
  <c r="G164" i="13"/>
  <c r="F164" i="13" s="1"/>
  <c r="P164" i="13" s="1"/>
  <c r="Q164" i="13" s="1"/>
  <c r="G178" i="13"/>
  <c r="F178" i="13" s="1"/>
  <c r="P178" i="13" s="1"/>
  <c r="Q178" i="13" s="1"/>
  <c r="G10" i="13"/>
  <c r="F10" i="13" s="1"/>
  <c r="P10" i="13" s="1"/>
  <c r="Q10" i="13" s="1"/>
  <c r="G51" i="13"/>
  <c r="F51" i="13" s="1"/>
  <c r="P51" i="13" s="1"/>
  <c r="Q51" i="13" s="1"/>
  <c r="G167" i="13"/>
  <c r="F167" i="13" s="1"/>
  <c r="P167" i="13" s="1"/>
  <c r="Q167" i="13" s="1"/>
  <c r="G177" i="13"/>
  <c r="F177" i="13" s="1"/>
  <c r="P177" i="13" s="1"/>
  <c r="Q177" i="13" s="1"/>
  <c r="G143" i="13"/>
  <c r="F143" i="13" s="1"/>
  <c r="P143" i="13" s="1"/>
  <c r="Q143" i="13" s="1"/>
  <c r="G82" i="13"/>
  <c r="F82" i="13" s="1"/>
  <c r="P82" i="13" s="1"/>
  <c r="Q82" i="13" s="1"/>
  <c r="G25" i="13"/>
  <c r="F25" i="13" s="1"/>
  <c r="P25" i="13" s="1"/>
  <c r="Q25" i="13" s="1"/>
  <c r="G5" i="13"/>
  <c r="F5" i="13" s="1"/>
  <c r="P5" i="13" s="1"/>
  <c r="Q5" i="13" s="1"/>
  <c r="G218" i="13"/>
  <c r="F218" i="13" s="1"/>
  <c r="P218" i="13" s="1"/>
  <c r="Q218" i="13" s="1"/>
  <c r="G186" i="13"/>
  <c r="F186" i="13" s="1"/>
  <c r="P186" i="13" s="1"/>
  <c r="Q186" i="13" s="1"/>
  <c r="G175" i="13"/>
  <c r="F175" i="13" s="1"/>
  <c r="P175" i="13" s="1"/>
  <c r="Q175" i="13" s="1"/>
  <c r="G140" i="13"/>
  <c r="F140" i="13" s="1"/>
  <c r="P140" i="13" s="1"/>
  <c r="Q140" i="13" s="1"/>
  <c r="G116" i="13"/>
  <c r="F116" i="13" s="1"/>
  <c r="P116" i="13" s="1"/>
  <c r="Q116" i="13" s="1"/>
  <c r="G105" i="13"/>
  <c r="F105" i="13" s="1"/>
  <c r="P105" i="13" s="1"/>
  <c r="Q105" i="13" s="1"/>
  <c r="G92" i="13"/>
  <c r="F92" i="13" s="1"/>
  <c r="P92" i="13" s="1"/>
  <c r="Q92" i="13" s="1"/>
  <c r="G81" i="13"/>
  <c r="F81" i="13" s="1"/>
  <c r="P81" i="13" s="1"/>
  <c r="Q81" i="13" s="1"/>
  <c r="G35" i="13"/>
  <c r="F35" i="13" s="1"/>
  <c r="P35" i="13" s="1"/>
  <c r="Q35" i="13" s="1"/>
  <c r="G11" i="13"/>
  <c r="F11" i="13" s="1"/>
  <c r="P11" i="13" s="1"/>
  <c r="Q11" i="13" s="1"/>
  <c r="G217" i="13"/>
  <c r="F217" i="13" s="1"/>
  <c r="P217" i="13" s="1"/>
  <c r="Q217" i="13" s="1"/>
  <c r="G207" i="13"/>
  <c r="F207" i="13" s="1"/>
  <c r="P207" i="13" s="1"/>
  <c r="Q207" i="13" s="1"/>
  <c r="G195" i="13"/>
  <c r="F195" i="13" s="1"/>
  <c r="P195" i="13" s="1"/>
  <c r="Q195" i="13" s="1"/>
  <c r="G185" i="13"/>
  <c r="F185" i="13" s="1"/>
  <c r="P185" i="13" s="1"/>
  <c r="Q185" i="13" s="1"/>
  <c r="G162" i="13"/>
  <c r="F162" i="13" s="1"/>
  <c r="P162" i="13" s="1"/>
  <c r="Q162" i="13" s="1"/>
  <c r="G127" i="13"/>
  <c r="F127" i="13" s="1"/>
  <c r="P127" i="13" s="1"/>
  <c r="Q127" i="13" s="1"/>
  <c r="G115" i="13"/>
  <c r="F115" i="13" s="1"/>
  <c r="P115" i="13" s="1"/>
  <c r="Q115" i="13" s="1"/>
  <c r="G91" i="13"/>
  <c r="F91" i="13" s="1"/>
  <c r="P91" i="13" s="1"/>
  <c r="Q91" i="13" s="1"/>
  <c r="G67" i="13"/>
  <c r="F67" i="13" s="1"/>
  <c r="P67" i="13" s="1"/>
  <c r="Q67" i="13" s="1"/>
  <c r="G57" i="13"/>
  <c r="F57" i="13" s="1"/>
  <c r="P57" i="13" s="1"/>
  <c r="Q57" i="13" s="1"/>
  <c r="G44" i="13"/>
  <c r="F44" i="13" s="1"/>
  <c r="P44" i="13" s="1"/>
  <c r="Q44" i="13" s="1"/>
  <c r="G209" i="13"/>
  <c r="F209" i="13" s="1"/>
  <c r="P209" i="13" s="1"/>
  <c r="Q209" i="13" s="1"/>
  <c r="G154" i="13"/>
  <c r="F154" i="13" s="1"/>
  <c r="P154" i="13" s="1"/>
  <c r="Q154" i="13" s="1"/>
  <c r="G106" i="13"/>
  <c r="F106" i="13" s="1"/>
  <c r="P106" i="13" s="1"/>
  <c r="Q106" i="13" s="1"/>
  <c r="G49" i="13"/>
  <c r="F49" i="13" s="1"/>
  <c r="P49" i="13" s="1"/>
  <c r="Q49" i="13" s="1"/>
  <c r="G12" i="13"/>
  <c r="F12" i="13" s="1"/>
  <c r="P12" i="13" s="1"/>
  <c r="Q12" i="13" s="1"/>
  <c r="G23" i="13"/>
  <c r="F23" i="13" s="1"/>
  <c r="P23" i="13" s="1"/>
  <c r="Q23" i="13" s="1"/>
  <c r="G31" i="13"/>
  <c r="F31" i="13" s="1"/>
  <c r="P31" i="13" s="1"/>
  <c r="Q31" i="13" s="1"/>
  <c r="G15" i="13"/>
  <c r="F15" i="13" s="1"/>
  <c r="P15" i="13" s="1"/>
  <c r="Q15" i="13" s="1"/>
  <c r="G39" i="13"/>
  <c r="F39" i="13" s="1"/>
  <c r="P39" i="13" s="1"/>
  <c r="Q39" i="13" s="1"/>
  <c r="G215" i="13"/>
  <c r="F215" i="13" s="1"/>
  <c r="P215" i="13" s="1"/>
  <c r="Q215" i="13" s="1"/>
  <c r="G194" i="13"/>
  <c r="F194" i="13" s="1"/>
  <c r="P194" i="13" s="1"/>
  <c r="Q194" i="13" s="1"/>
  <c r="G183" i="13"/>
  <c r="F183" i="13" s="1"/>
  <c r="P183" i="13" s="1"/>
  <c r="Q183" i="13" s="1"/>
  <c r="G161" i="13"/>
  <c r="F161" i="13" s="1"/>
  <c r="P161" i="13" s="1"/>
  <c r="Q161" i="13" s="1"/>
  <c r="G148" i="13"/>
  <c r="F148" i="13" s="1"/>
  <c r="P148" i="13" s="1"/>
  <c r="Q148" i="13" s="1"/>
  <c r="G138" i="13"/>
  <c r="F138" i="13" s="1"/>
  <c r="P138" i="13" s="1"/>
  <c r="Q138" i="13" s="1"/>
  <c r="G124" i="13"/>
  <c r="F124" i="13" s="1"/>
  <c r="P124" i="13" s="1"/>
  <c r="Q124" i="13" s="1"/>
  <c r="G114" i="13"/>
  <c r="F114" i="13" s="1"/>
  <c r="P114" i="13" s="1"/>
  <c r="Q114" i="13" s="1"/>
  <c r="G100" i="13"/>
  <c r="F100" i="13" s="1"/>
  <c r="P100" i="13" s="1"/>
  <c r="Q100" i="13" s="1"/>
  <c r="G79" i="13"/>
  <c r="F79" i="13" s="1"/>
  <c r="P79" i="13" s="1"/>
  <c r="Q79" i="13" s="1"/>
  <c r="G66" i="13"/>
  <c r="F66" i="13" s="1"/>
  <c r="P66" i="13" s="1"/>
  <c r="Q66" i="13" s="1"/>
  <c r="G33" i="13"/>
  <c r="F33" i="13" s="1"/>
  <c r="P33" i="13" s="1"/>
  <c r="Q33" i="13" s="1"/>
  <c r="G20" i="13"/>
  <c r="F20" i="13" s="1"/>
  <c r="P20" i="13" s="1"/>
  <c r="Q20" i="13" s="1"/>
  <c r="G219" i="13"/>
  <c r="F219" i="13" s="1"/>
  <c r="P219" i="13" s="1"/>
  <c r="Q219" i="13" s="1"/>
  <c r="G203" i="13"/>
  <c r="F203" i="13" s="1"/>
  <c r="P203" i="13" s="1"/>
  <c r="Q203" i="13" s="1"/>
  <c r="G193" i="13"/>
  <c r="F193" i="13" s="1"/>
  <c r="P193" i="13" s="1"/>
  <c r="Q193" i="13" s="1"/>
  <c r="G171" i="13"/>
  <c r="F171" i="13" s="1"/>
  <c r="P171" i="13" s="1"/>
  <c r="Q171" i="13" s="1"/>
  <c r="G147" i="13"/>
  <c r="F147" i="13" s="1"/>
  <c r="P147" i="13" s="1"/>
  <c r="Q147" i="13" s="1"/>
  <c r="G137" i="13"/>
  <c r="F137" i="13" s="1"/>
  <c r="P137" i="13" s="1"/>
  <c r="Q137" i="13" s="1"/>
  <c r="G113" i="13"/>
  <c r="F113" i="13" s="1"/>
  <c r="P113" i="13" s="1"/>
  <c r="Q113" i="13" s="1"/>
  <c r="G76" i="13"/>
  <c r="F76" i="13" s="1"/>
  <c r="P76" i="13" s="1"/>
  <c r="Q76" i="13" s="1"/>
  <c r="G65" i="13"/>
  <c r="F65" i="13" s="1"/>
  <c r="P65" i="13" s="1"/>
  <c r="Q65" i="13" s="1"/>
  <c r="G55" i="13"/>
  <c r="F55" i="13" s="1"/>
  <c r="P55" i="13" s="1"/>
  <c r="Q55" i="13" s="1"/>
  <c r="G187" i="13"/>
  <c r="F187" i="13" s="1"/>
  <c r="P187" i="13" s="1"/>
  <c r="Q187" i="13" s="1"/>
  <c r="G130" i="13"/>
  <c r="F130" i="13" s="1"/>
  <c r="P130" i="13" s="1"/>
  <c r="Q130" i="13" s="1"/>
  <c r="G71" i="13"/>
  <c r="F71" i="13" s="1"/>
  <c r="P71" i="13" s="1"/>
  <c r="Q71" i="13" s="1"/>
  <c r="G36" i="13"/>
  <c r="F36" i="13" s="1"/>
  <c r="P36" i="13" s="1"/>
  <c r="Q36" i="13" s="1"/>
  <c r="G202" i="13"/>
  <c r="F202" i="13" s="1"/>
  <c r="P202" i="13" s="1"/>
  <c r="Q202" i="13" s="1"/>
  <c r="G170" i="13"/>
  <c r="F170" i="13" s="1"/>
  <c r="P170" i="13" s="1"/>
  <c r="Q170" i="13" s="1"/>
  <c r="G146" i="13"/>
  <c r="F146" i="13" s="1"/>
  <c r="P146" i="13" s="1"/>
  <c r="Q146" i="13" s="1"/>
  <c r="G135" i="13"/>
  <c r="F135" i="13" s="1"/>
  <c r="P135" i="13" s="1"/>
  <c r="Q135" i="13" s="1"/>
  <c r="G122" i="13"/>
  <c r="F122" i="13" s="1"/>
  <c r="P122" i="13" s="1"/>
  <c r="Q122" i="13" s="1"/>
  <c r="G111" i="13"/>
  <c r="F111" i="13" s="1"/>
  <c r="P111" i="13" s="1"/>
  <c r="Q111" i="13" s="1"/>
  <c r="G98" i="13"/>
  <c r="F98" i="13" s="1"/>
  <c r="P98" i="13" s="1"/>
  <c r="Q98" i="13" s="1"/>
  <c r="G87" i="13"/>
  <c r="F87" i="13" s="1"/>
  <c r="P87" i="13" s="1"/>
  <c r="Q87" i="13" s="1"/>
  <c r="G52" i="13"/>
  <c r="F52" i="13" s="1"/>
  <c r="P52" i="13" s="1"/>
  <c r="Q52" i="13" s="1"/>
  <c r="G41" i="13"/>
  <c r="F41" i="13" s="1"/>
  <c r="P41" i="13" s="1"/>
  <c r="Q41" i="13" s="1"/>
  <c r="G28" i="13"/>
  <c r="F28" i="13" s="1"/>
  <c r="P28" i="13" s="1"/>
  <c r="Q28" i="13" s="1"/>
  <c r="G18" i="13"/>
  <c r="F18" i="13" s="1"/>
  <c r="P18" i="13" s="1"/>
  <c r="Q18" i="13" s="1"/>
  <c r="G4" i="13"/>
  <c r="F4" i="13" s="1"/>
  <c r="P4" i="13" s="1"/>
  <c r="Q4" i="13" s="1"/>
  <c r="G211" i="13"/>
  <c r="F211" i="13" s="1"/>
  <c r="P211" i="13" s="1"/>
  <c r="Q211" i="13" s="1"/>
  <c r="G201" i="13"/>
  <c r="F201" i="13" s="1"/>
  <c r="P201" i="13" s="1"/>
  <c r="Q201" i="13" s="1"/>
  <c r="G179" i="13"/>
  <c r="F179" i="13" s="1"/>
  <c r="P179" i="13" s="1"/>
  <c r="Q179" i="13" s="1"/>
  <c r="G169" i="13"/>
  <c r="F169" i="13" s="1"/>
  <c r="P169" i="13" s="1"/>
  <c r="Q169" i="13" s="1"/>
  <c r="G156" i="13"/>
  <c r="F156" i="13" s="1"/>
  <c r="P156" i="13" s="1"/>
  <c r="Q156" i="13" s="1"/>
  <c r="G145" i="13"/>
  <c r="F145" i="13" s="1"/>
  <c r="P145" i="13" s="1"/>
  <c r="Q145" i="13" s="1"/>
  <c r="G132" i="13"/>
  <c r="F132" i="13" s="1"/>
  <c r="P132" i="13" s="1"/>
  <c r="Q132" i="13" s="1"/>
  <c r="G121" i="13"/>
  <c r="F121" i="13" s="1"/>
  <c r="P121" i="13" s="1"/>
  <c r="Q121" i="13" s="1"/>
  <c r="G97" i="13"/>
  <c r="F97" i="13" s="1"/>
  <c r="P97" i="13" s="1"/>
  <c r="Q97" i="13" s="1"/>
  <c r="G84" i="13"/>
  <c r="F84" i="13" s="1"/>
  <c r="P84" i="13" s="1"/>
  <c r="Q84" i="13" s="1"/>
  <c r="G74" i="13"/>
  <c r="F74" i="13" s="1"/>
  <c r="P74" i="13" s="1"/>
  <c r="Q74" i="13" s="1"/>
  <c r="G63" i="13"/>
  <c r="F63" i="13" s="1"/>
  <c r="P63" i="13" s="1"/>
  <c r="Q63" i="13" s="1"/>
  <c r="G216" i="13"/>
  <c r="F216" i="13" s="1"/>
  <c r="P216" i="13" s="1"/>
  <c r="Q216" i="13" s="1"/>
  <c r="G200" i="13"/>
  <c r="F200" i="13" s="1"/>
  <c r="P200" i="13" s="1"/>
  <c r="Q200" i="13" s="1"/>
  <c r="G192" i="13"/>
  <c r="F192" i="13" s="1"/>
  <c r="P192" i="13" s="1"/>
  <c r="Q192" i="13" s="1"/>
  <c r="G184" i="13"/>
  <c r="F184" i="13" s="1"/>
  <c r="P184" i="13" s="1"/>
  <c r="Q184" i="13" s="1"/>
  <c r="G176" i="13"/>
  <c r="F176" i="13" s="1"/>
  <c r="P176" i="13" s="1"/>
  <c r="Q176" i="13" s="1"/>
  <c r="G168" i="13"/>
  <c r="F168" i="13" s="1"/>
  <c r="P168" i="13" s="1"/>
  <c r="Q168" i="13" s="1"/>
  <c r="G160" i="13"/>
  <c r="F160" i="13" s="1"/>
  <c r="P160" i="13" s="1"/>
  <c r="Q160" i="13" s="1"/>
  <c r="G152" i="13"/>
  <c r="F152" i="13" s="1"/>
  <c r="P152" i="13" s="1"/>
  <c r="Q152" i="13" s="1"/>
  <c r="G136" i="13"/>
  <c r="F136" i="13" s="1"/>
  <c r="P136" i="13" s="1"/>
  <c r="Q136" i="13" s="1"/>
  <c r="G128" i="13"/>
  <c r="F128" i="13" s="1"/>
  <c r="P128" i="13" s="1"/>
  <c r="Q128" i="13" s="1"/>
  <c r="G120" i="13"/>
  <c r="F120" i="13" s="1"/>
  <c r="P120" i="13" s="1"/>
  <c r="Q120" i="13" s="1"/>
  <c r="G112" i="13"/>
  <c r="F112" i="13" s="1"/>
  <c r="P112" i="13" s="1"/>
  <c r="Q112" i="13" s="1"/>
  <c r="G104" i="13"/>
  <c r="F104" i="13" s="1"/>
  <c r="P104" i="13" s="1"/>
  <c r="Q104" i="13" s="1"/>
  <c r="G96" i="13"/>
  <c r="F96" i="13" s="1"/>
  <c r="P96" i="13" s="1"/>
  <c r="Q96" i="13" s="1"/>
  <c r="G88" i="13"/>
  <c r="F88" i="13" s="1"/>
  <c r="P88" i="13" s="1"/>
  <c r="Q88" i="13" s="1"/>
  <c r="G72" i="13"/>
  <c r="F72" i="13" s="1"/>
  <c r="P72" i="13" s="1"/>
  <c r="Q72" i="13" s="1"/>
  <c r="G48" i="13"/>
  <c r="F48" i="13" s="1"/>
  <c r="P48" i="13" s="1"/>
  <c r="Q48" i="13" s="1"/>
  <c r="G32" i="13"/>
  <c r="F32" i="13" s="1"/>
  <c r="P32" i="13" s="1"/>
  <c r="Q32" i="13" s="1"/>
  <c r="G16" i="13"/>
  <c r="F16" i="13" s="1"/>
  <c r="P16" i="13" s="1"/>
  <c r="Q16" i="13" s="1"/>
  <c r="G8" i="13"/>
  <c r="F8" i="13" s="1"/>
  <c r="P8" i="13" s="1"/>
  <c r="Q8" i="13" s="1"/>
  <c r="G214" i="13"/>
  <c r="F214" i="13" s="1"/>
  <c r="P214" i="13" s="1"/>
  <c r="Q214" i="13" s="1"/>
  <c r="G198" i="13"/>
  <c r="F198" i="13" s="1"/>
  <c r="P198" i="13" s="1"/>
  <c r="Q198" i="13" s="1"/>
  <c r="G174" i="13"/>
  <c r="F174" i="13" s="1"/>
  <c r="P174" i="13" s="1"/>
  <c r="Q174" i="13" s="1"/>
  <c r="G142" i="13"/>
  <c r="F142" i="13" s="1"/>
  <c r="P142" i="13" s="1"/>
  <c r="Q142" i="13" s="1"/>
  <c r="G110" i="13"/>
  <c r="F110" i="13" s="1"/>
  <c r="P110" i="13" s="1"/>
  <c r="Q110" i="13" s="1"/>
  <c r="G54" i="13"/>
  <c r="F54" i="13" s="1"/>
  <c r="P54" i="13" s="1"/>
  <c r="Q54" i="13" s="1"/>
  <c r="G206" i="13"/>
  <c r="F206" i="13" s="1"/>
  <c r="P206" i="13" s="1"/>
  <c r="Q206" i="13" s="1"/>
  <c r="G182" i="13"/>
  <c r="F182" i="13" s="1"/>
  <c r="P182" i="13" s="1"/>
  <c r="Q182" i="13" s="1"/>
  <c r="G166" i="13"/>
  <c r="F166" i="13" s="1"/>
  <c r="P166" i="13" s="1"/>
  <c r="Q166" i="13" s="1"/>
  <c r="G150" i="13"/>
  <c r="F150" i="13" s="1"/>
  <c r="P150" i="13" s="1"/>
  <c r="Q150" i="13" s="1"/>
  <c r="G134" i="13"/>
  <c r="F134" i="13" s="1"/>
  <c r="P134" i="13" s="1"/>
  <c r="Q134" i="13" s="1"/>
  <c r="G126" i="13"/>
  <c r="F126" i="13" s="1"/>
  <c r="P126" i="13" s="1"/>
  <c r="Q126" i="13" s="1"/>
  <c r="G102" i="13"/>
  <c r="F102" i="13" s="1"/>
  <c r="P102" i="13" s="1"/>
  <c r="Q102" i="13" s="1"/>
  <c r="G94" i="13"/>
  <c r="F94" i="13" s="1"/>
  <c r="P94" i="13" s="1"/>
  <c r="Q94" i="13" s="1"/>
  <c r="G86" i="13"/>
  <c r="F86" i="13" s="1"/>
  <c r="P86" i="13" s="1"/>
  <c r="Q86" i="13" s="1"/>
  <c r="G78" i="13"/>
  <c r="F78" i="13" s="1"/>
  <c r="P78" i="13" s="1"/>
  <c r="Q78" i="13" s="1"/>
  <c r="G70" i="13"/>
  <c r="F70" i="13" s="1"/>
  <c r="P70" i="13" s="1"/>
  <c r="Q70" i="13" s="1"/>
  <c r="G62" i="13"/>
  <c r="F62" i="13" s="1"/>
  <c r="P62" i="13" s="1"/>
  <c r="Q62" i="13" s="1"/>
  <c r="G46" i="13"/>
  <c r="F46" i="13" s="1"/>
  <c r="P46" i="13" s="1"/>
  <c r="Q46" i="13" s="1"/>
  <c r="G30" i="13"/>
  <c r="F30" i="13" s="1"/>
  <c r="P30" i="13" s="1"/>
  <c r="Q30" i="13" s="1"/>
  <c r="G6" i="13"/>
  <c r="F6" i="13" s="1"/>
  <c r="P6" i="13" s="1"/>
  <c r="Q6" i="13" s="1"/>
  <c r="G205" i="13"/>
  <c r="F205" i="13" s="1"/>
  <c r="P205" i="13" s="1"/>
  <c r="Q205" i="13" s="1"/>
  <c r="G189" i="13"/>
  <c r="F189" i="13" s="1"/>
  <c r="P189" i="13" s="1"/>
  <c r="Q189" i="13" s="1"/>
  <c r="G165" i="13"/>
  <c r="F165" i="13" s="1"/>
  <c r="P165" i="13" s="1"/>
  <c r="Q165" i="13" s="1"/>
  <c r="G157" i="13"/>
  <c r="F157" i="13" s="1"/>
  <c r="P157" i="13" s="1"/>
  <c r="Q157" i="13" s="1"/>
  <c r="G149" i="13"/>
  <c r="F149" i="13" s="1"/>
  <c r="P149" i="13" s="1"/>
  <c r="Q149" i="13" s="1"/>
  <c r="G141" i="13"/>
  <c r="F141" i="13" s="1"/>
  <c r="P141" i="13" s="1"/>
  <c r="Q141" i="13" s="1"/>
  <c r="G133" i="13"/>
  <c r="F133" i="13" s="1"/>
  <c r="P133" i="13" s="1"/>
  <c r="Q133" i="13" s="1"/>
  <c r="G125" i="13"/>
  <c r="F125" i="13" s="1"/>
  <c r="P125" i="13" s="1"/>
  <c r="Q125" i="13" s="1"/>
  <c r="G117" i="13"/>
  <c r="F117" i="13" s="1"/>
  <c r="P117" i="13" s="1"/>
  <c r="Q117" i="13" s="1"/>
  <c r="G109" i="13"/>
  <c r="F109" i="13" s="1"/>
  <c r="P109" i="13" s="1"/>
  <c r="Q109" i="13" s="1"/>
  <c r="G101" i="13"/>
  <c r="F101" i="13" s="1"/>
  <c r="P101" i="13" s="1"/>
  <c r="Q101" i="13" s="1"/>
  <c r="G85" i="13"/>
  <c r="F85" i="13" s="1"/>
  <c r="P85" i="13" s="1"/>
  <c r="Q85" i="13" s="1"/>
  <c r="G77" i="13"/>
  <c r="F77" i="13" s="1"/>
  <c r="P77" i="13" s="1"/>
  <c r="Q77" i="13" s="1"/>
  <c r="G69" i="13"/>
  <c r="F69" i="13" s="1"/>
  <c r="P69" i="13" s="1"/>
  <c r="Q69" i="13" s="1"/>
  <c r="G61" i="13"/>
  <c r="F61" i="13" s="1"/>
  <c r="P61" i="13" s="1"/>
  <c r="Q61" i="13" s="1"/>
  <c r="G53" i="13"/>
  <c r="F53" i="13" s="1"/>
  <c r="P53" i="13" s="1"/>
  <c r="Q53" i="13" s="1"/>
  <c r="G45" i="13"/>
  <c r="F45" i="13" s="1"/>
  <c r="P45" i="13" s="1"/>
  <c r="Q45" i="13" s="1"/>
  <c r="G37" i="13"/>
  <c r="F37" i="13" s="1"/>
  <c r="P37" i="13" s="1"/>
  <c r="Q37" i="13" s="1"/>
  <c r="G21" i="13"/>
  <c r="F21" i="13" s="1"/>
  <c r="P21" i="13" s="1"/>
  <c r="Q21" i="13" s="1"/>
  <c r="G13" i="13"/>
  <c r="F13" i="13" s="1"/>
  <c r="P13" i="13" s="1"/>
  <c r="Q13" i="13" s="1"/>
</calcChain>
</file>

<file path=xl/sharedStrings.xml><?xml version="1.0" encoding="utf-8"?>
<sst xmlns="http://schemas.openxmlformats.org/spreadsheetml/2006/main" count="3860" uniqueCount="2392">
  <si>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</si>
  <si>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</si>
  <si>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</si>
  <si>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</si>
  <si>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</si>
  <si>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</si>
  <si>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</si>
  <si>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</si>
  <si>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</si>
  <si>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</si>
  <si>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</si>
  <si>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"v6 Interim - Get Principle Iterations" flow with correct HTTPS filter</t>
  </si>
  <si>
    <t>Copy section guids from PI table to unique sections table AND section:subsection table, remove duplicates from unique sections table, and organize by order</t>
  </si>
  <si>
    <t>Copy subsection guids from PI table to unique subsections table AND section:subsection table, remove duplicates from unique sections table</t>
  </si>
  <si>
    <t>in Section:Subsection table, remove duplicates based on Title column</t>
  </si>
  <si>
    <t>IF new sections need to be created, then add the rows to be uploaded to the last subsection:section table (subsection:section10) and 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</si>
  <si>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</si>
  <si>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</si>
  <si>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</si>
  <si>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</si>
  <si>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</si>
  <si>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</si>
  <si>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</si>
  <si>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</si>
  <si>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</si>
  <si>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</si>
  <si>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</si>
  <si>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</si>
  <si>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</si>
  <si>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</si>
  <si>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</si>
  <si>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</si>
  <si>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</si>
  <si>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</si>
  <si>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</si>
  <si>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</si>
  <si>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</si>
  <si>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</si>
  <si>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</si>
  <si>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</si>
  <si>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</si>
  <si>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</si>
  <si>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66qErdVVkFZQdnuAWgf1Ft</t>
  </si>
  <si>
    <t>FO 04.06.02</t>
  </si>
  <si>
    <t>587smrh9ckYOVC2Ik4U72x</t>
  </si>
  <si>
    <t>Beheer van meststoffen wordt ondersteund met metrische gegevens.</t>
  </si>
  <si>
    <t>SBDi16gZyUYDsYVLf6LGK</t>
  </si>
  <si>
    <t>Met aanvaardbare metrische gegevens kan het volgende worden berekend:
\- gebruikte kg stikstof (in organische en anorganische meststoffen) per ha/maand;
\- gebruikte kg fosfor (in organische en anorganische meststoffen) per ha/maand.
De metrische gegevens behoren te verwijzen naar anorganische en organische meststoffen, tijdeenheden (bijv. teeltcyclus), en hoeveelheden meststof per ha productie.
Bij Optie 2 producentengroepen, is bewijs op kwaliteitsbeheersysteem (QMS)-niveau aanvaardbaar. Resultaten (data) van metrische gegevens op het niveau van producentengroepen en op bedrijfsniveau behoren beschikbaar te zijn om aan te geven dat aan de eisen is voldaan.</t>
  </si>
  <si>
    <t>3h3x9CFhwi5CfLaTiL0cuk</t>
  </si>
  <si>
    <t>IKtB5yVMmBF7k4LaDgUZw</t>
  </si>
  <si>
    <t>4lUZQXD5tjtX2glVe4lraA</t>
  </si>
  <si>
    <t>3RDU80FZodR5KDkY5DZdlS</t>
  </si>
  <si>
    <t>FO 03.02.02</t>
  </si>
  <si>
    <t>1p0Cq2A27CySkwm1RrB4CI</t>
  </si>
  <si>
    <t>Bijgewerkte registraties van alle chemische behandelingen die zijn toegepast op in-house vermeerderingsmateriaal zijn beschikbaar.</t>
  </si>
  <si>
    <t>4WlfaS6rmgWvPMSYrh9mZ8</t>
  </si>
  <si>
    <t>Er moeten registraties beschikbaar zijn van alle behandelingen met gewasbeschermingsmiddelen die zijn toegepast gedurende de in-house plantenvermeerderingsperiode en deze moet het volgende omvatten:
\- locatie;
\- datum;
\- handelsnaam en werkzame stof van elk product;
\- naam van toepasser;
\- rechtvaardiging voor toepassing;
\- hoeveelheid;
\- gebruikte machines.
Dit principe en de desbetreffende criteria zijn in de eerste plaats van toepassing op gewassen met korte cyclus en niet op de meeste bomen, waar vermeerdering en actieve productie worden gescheiden door langere periodes.</t>
  </si>
  <si>
    <t>5nISxpmIvwZJyExTIGOvlS</t>
  </si>
  <si>
    <t>5g1godsQJRqbjZxI603Etm</t>
  </si>
  <si>
    <t>AsizSx9djd7Hn9BlLrbya</t>
  </si>
  <si>
    <t>yYfmpzUcjVrVUpET9puir</t>
  </si>
  <si>
    <t>FO 03.02.01</t>
  </si>
  <si>
    <t>5JICZ11hYtcuntJVXL8dZq</t>
  </si>
  <si>
    <t>Het ingekochte vermeerderingsmateriaal is voorzien van informatie over chemische behandelingen.</t>
  </si>
  <si>
    <t>1S9d8dJkFbTycsuJ9rGRVT</t>
  </si>
  <si>
    <t>Op verzoek moeten er registraties beschikbaar zijn met de naam of namen van het (de) door de leverancier op het vermeerderingsmateriaal gebruikte chemische product(en). Dit kan zijn in de vorm van:
\- toepassingsregistraties die door de leverancier zijn bijgehouden;
\- informatie over zaadverpakkingen;
\- lijst met namen van toegepaste gewasbeschermingsmiddelen.
Producenten die inkopen bij leveranciers met een GLOBALG.A.P.-certificering voor plantenvermeerderingsmateriaal, of voor een gelijkwaardige of door GLOBALG.A.P. erkende certificering worden geacht aan het beheerspunt te voldoen.
“N.v.t.” voor meerjarige gewassen.</t>
  </si>
  <si>
    <t>oOfpsr1EZQ6CxCOIvBlFe</t>
  </si>
  <si>
    <t>5fY0dHHsLorXcZmofemIZE</t>
  </si>
  <si>
    <t>FO 03.04.01</t>
  </si>
  <si>
    <t>4zEpxwe9BwgbVB9SWKQU05</t>
  </si>
  <si>
    <t>Vermeerderingsmateriaal dat is ingekocht bij leveranciers die geen GLOBALG.A.P.-certificering hebben voor plantenvermeerderingsmateriaal, bloemen en siergewassen, of een equivalent certificaat, moeten een overgangsperiode aanhouden.</t>
  </si>
  <si>
    <t>484LY2hRCRJOR2L4mRy7l3</t>
  </si>
  <si>
    <t>Gewassen moeten ten minste drie maanden voordat ze worden verkocht als afkomstig van gecertificeerde productieprocessen, worden geteeld onder eigendom van de producent met GLOBALG.A.P.-certificering voor bloemen en siergewassen.
Indien de teeltcyclus minder dan drie maanden bedraagt, moet ten minste twee derde van de teeltcyclus worden uitgevoerd door de producent en in het geval van bloemen moet het telen volgens de condities van de standaard ook beginnen voordat de bloem open is gegaan.
Het begin van de teeltperiode wordt gerekend vanaf het zaaien, vanaf het planten van de stekken, of vanaf het moment dat het plantenvermeerderingsmateriaal in het water is gezet.
In het geval van bloembollen:
\- als bloembollen worden ingekocht om als bollen te worden verkocht, moeten ze een GLOBALG.A.P.-certificering hebben voor bloemen en siergewassen of plantenvermeerderingsmateriaal, of een gelijkwaardig gebenchmarkt schema;
\- als bloembollen worden ingekocht om meer bollen te produceren (vermenigvuldiging), hoeven ze geen certificering te hebben;
\- als bloembollen worden ingekocht om snijbloemen of bloeiende bollen te produceren (potplanten), moeten deze zich bij de producent bevinden tijdens de overgangsperiode (drie maanden of twee derde van de teeltcyclus), hetgeen in het geval van bloeiende bollen preparatie van de bollen (warme en koude ruimtes) en kassen omvat.
Opmerking: Omdat deze situatie niet als parallel eigendom wordt beschouwd, hoeven producenten zich er niet voor te registreren in de GLOBALG.A.P.-IT-systemen.</t>
  </si>
  <si>
    <t>4CTLgpMoXEpcE8tXLndCGp</t>
  </si>
  <si>
    <t>4EKmI6V90BbBRZN1zYfwg6</t>
  </si>
  <si>
    <t>FO 04.05.03</t>
  </si>
  <si>
    <t>5prhapjRdOGrMLZiOeUTBs</t>
  </si>
  <si>
    <t>Er wordt een risicobeoordeling uitgevoerd voor organische meststoffen in overeenstemming met het bedoelde gebruik.</t>
  </si>
  <si>
    <t>1IKN3K9YwKL6XTA5elx0Om</t>
  </si>
  <si>
    <t>Er moet een risicobeoordeling voor organische meststoffen worden uitgevoerd, waarbij rekening wordt gehouden met het gewas, de gezondheid van de medewerkers en het milieu. Het volgende moet in aanmerking worden genomen:
\- type organische meststof;
\- behandelmethode om de organische meststof te verkrijgen (stabiliseren);
\- microbiële verontreiniging (ziektekiemen die gevaarlijk zijn voor planten en mensen);
\- gehalte aan onkruid/zaden;
\- gehalte aan zware metalen.
Dit is ook van toepassing op substraten afkomstig uit biogasinstallaties.
Voor commercieel verkrijgbare organische meststoffen, kunnen bijbehorende documentatie en certificeringen van kwaliteit en inhoud worden vervangen door een risicobeoordeling.</t>
  </si>
  <si>
    <t>7o4R1VJX1KXn6Y2mK3KBnX</t>
  </si>
  <si>
    <t>GUdCaPaR66EtZcJlULth2</t>
  </si>
  <si>
    <t>FO 04.07.01</t>
  </si>
  <si>
    <t>46jU0oWVCbq2AnWSJ4dZo1</t>
  </si>
  <si>
    <t>Meststoffen en biostimulanten worden op geschikte wijze opgeslagen om kruisbesmetting te voorkomen.</t>
  </si>
  <si>
    <t>7aXxQwlv6K6KxcO6gZJQWm</t>
  </si>
  <si>
    <t>Meststoffen en biostimulanten moeten worden opgeslagen in een aangewezen ruimte, gescheiden van gewasbeschermingsmiddelen en geoogste of verpakte producten.
Kruisbesmetting tussen meststoffen (organische en anorganische), biostimulanten, gewasbeschermingsmiddelen moet worden voorkomen. Gebruik van een fysieke barrière (muur, platen, etc.) kan worden gebaseerd op het vastgestelde risico.
Meststoffen en biostimulanten die gelijktijdig met gewasbeschermingsmiddelen worden toegepast (micronutriënten, bladmeststoffen, etc.) kunnen worden opgeslagen bij gewasbeschermingsmiddelen als beide in een gesloten fust verpakt zijn.</t>
  </si>
  <si>
    <t>3yiRDwLwt1Ow5dQeFJqM2k</t>
  </si>
  <si>
    <t>1JT3rh2ZAKh85BfXXhPzg9</t>
  </si>
  <si>
    <t>FO 04.05.04</t>
  </si>
  <si>
    <t>2KTMgQcCqZhtUkGASryB8m</t>
  </si>
  <si>
    <t>Het gebruik van rioolslib op het bedrijf is verboden.</t>
  </si>
  <si>
    <t>2zFLwe1nGYErNd1lixBwcM</t>
  </si>
  <si>
    <t>Er mag nooit rioolslib worden gebruikt voor de productie van geregistreerde gewassen. Het gebruik van rioolslib dat gecomposteerd of verwerkt is in een commercieel verkrijgbaar product is niet toegestaan, ongeacht het wettelijke gebruik volgens de geldende regelgeving.</t>
  </si>
  <si>
    <t>6zj2erHsaBPCe0HuXQW3S1</t>
  </si>
  <si>
    <t>FO 04.06.01</t>
  </si>
  <si>
    <t>2Davy1tIJGEmHWnOvxBUzI</t>
  </si>
  <si>
    <t>Er worden actuele registraties bewaard van alle toepassingen van meststoffen en biostimulanten.</t>
  </si>
  <si>
    <t>5gpocTCS8uBPSmPWCgfLDx</t>
  </si>
  <si>
    <t>Er moeten registraties worden bewaard van elke toepassing van meststoffen (organische en anorganische) en biostimulanten, waaronder in hydrocultuur- en fertigatiesystemen. De registraties moeten het volgende omvatten:
\- naam of referentie van het veld of de kas;
\- naam van het gewas;
\- toepassingsdatum (dag, maand, jaar);
\- naam en concentratie van de toegepaste meststof;
\- toegepaste hoeveelheden;
\- naam van de toepasser(s);
\- toepassingsmethode.</t>
  </si>
  <si>
    <t>5QyCDmg1wno1ftPKe7flLi</t>
  </si>
  <si>
    <t>FO 04.07.03</t>
  </si>
  <si>
    <t>5FgeUo6lbxWEXyLXK0k6iY</t>
  </si>
  <si>
    <t>Meststoffen en biostimulanten worden op geschikte wijze opgeslagen om het risico op vervuiling van het milieu te beperken.</t>
  </si>
  <si>
    <t>1UKtiHNZKo2wfTeOGYsq3j</t>
  </si>
  <si>
    <t>Meststoffen (organische en anorganische) en biostimulanten moeten worden opgeslagen op een manier die minimaal risico oplevert op verontreiniging van waterbronnen.
Indien er geen andere geldende wetgeving van toepassing is, moeten opslagplaatsen/tanks voor vloeibare meststoffen omgeven worden door een ondoordringbare barrière met een capaciteit van 110% van het volume van het grootste fust.</t>
  </si>
  <si>
    <t>3vCxH2ZLcwjwO6MVABDrBg</t>
  </si>
  <si>
    <t>FO 04.07.02</t>
  </si>
  <si>
    <t>DvlfGfgDhtpFiguyfsg7s</t>
  </si>
  <si>
    <t>Meststoffen en biostimulanten worden opgeslagen in een overdekte, schone en droge ruimte.</t>
  </si>
  <si>
    <t>6EUWaH1oYYCSInaXNrAPGS</t>
  </si>
  <si>
    <t>De opslagruimte voor anorganische meststoffen moet:
\- goed geventileerd en vrij zijn van regenwater of sterke condensatie;
\- vrij zijn van afval, geen broedplaats vormen voor knaagdieren en eenvoudig te reinigen zijn van gemorste en weggelekte meststoffen;
\- beschermd zijn tegen atmosferische invloeden (zonlicht, vorst en regen, hoge temperaturen, etc.).
Afhankelijk van een risicobeoordeling (type meststof, weersomstandigheden, opslagduur en -locatie), kan een afscherming met plastic geaccepteerd worden.
Het opslaan van kalk en gips op het veld is toegestaan.
Zo lang aan de opslagvereisten op het veiligheidsinformatieblad (VIB) wordt voldaan, mogen vloeibare meststoffen in bulk buiten in fusten worden opgeslagen.</t>
  </si>
  <si>
    <t>7Y4CA7DOpZiZGcCS2TsFB</t>
  </si>
  <si>
    <t>FO 04.07.05</t>
  </si>
  <si>
    <t>6IKBjVwScW5tZXiQMMoM3p</t>
  </si>
  <si>
    <t>Geconcentreerde zuren worden veilig opgeslagen.</t>
  </si>
  <si>
    <t>2VuZYDj7GWlhIN9HavLIpS</t>
  </si>
  <si>
    <t>Geconcentreerde zuren moeten gescheiden van andere materialen worden opgeslagen, in een afzonderlijke, vergrendelbare ruimte, tenzij de opslag in overeenstemming is met de eisen voor de opslag van gewasbeschermingsmiddelen.</t>
  </si>
  <si>
    <t>hRD9LVRWdv0Xjfts40xHo</t>
  </si>
  <si>
    <t>FO 07.01.01</t>
  </si>
  <si>
    <t>1Z7FitepGC9URTjFiOHfEO</t>
  </si>
  <si>
    <t>Er worden alleen behandelingen met gewasbeschermingsmiddelen gebruikt die zijn toegelaten voor het land van productie.</t>
  </si>
  <si>
    <t>2adxv8PVWEoHu4efa5Ir70</t>
  </si>
  <si>
    <t>Er moet een systeem beschikbaar zijn om ervoor te zorgen dat gewasbeschermingsmiddelen worden gebruikt die zijn toegelaten voor het land waar het gewas wordt geteeld.
Er kan bewijs zijn in de vorm van referentielijsten (online aanvaardbaar), productetiketten of beschrijvingen van geldende regelgeving, waarbij op juiste wijze wordt verwezen naar de bronregeling(en).
Als er geen officieel registratieschema bestaat in het land van productie, moet de producent verwijzen naar de “International Code of Conduct on the Distribution and Use of Pesticides” (Internationale gedragscode voor de distributie en het gebruik van gewasbeschermingsmiddelen) van de FAO.
Geëxtrapoleerd gebruik van gewasbeschermingsmiddelen is toegestaan conform het lokale registratieschema (zie richtlijn).
Er moet een actueel gedocumenteerde lijst beschikbaar zijn die elke wijziging in lokale en nationale wetgeving voor gewasbeschermingsmiddelen voor alle commerciële merkproducten (inclusief elke samenstelling van werkzame stoffen) in aanmerking neemt.
Het moet mogelijk zijn om in de lijst te identificeren of een gewasbeschermingsmiddel een werkzame stof bevat die door de Wereldgezondheidsorganisatie (WHO) geclassificeerd is als “Extreem gevaarlijk (klasse Ia)” (zie de door de WHO aanbevolen gevarenindeling van pesticiden en richtlijnen voor de classificatie, 2019).</t>
  </si>
  <si>
    <t>2BGuoLOuGR86Am1Hf7hCiG</t>
  </si>
  <si>
    <t>1WOpilQQJvvs3HIzyLlTD7</t>
  </si>
  <si>
    <t>zTeiFZvpwcYT8I0X4LGjd</t>
  </si>
  <si>
    <t>FO 07.02.02</t>
  </si>
  <si>
    <t>ESMl2rsHwSsDjgIOJPzsb</t>
  </si>
  <si>
    <t>Er worden aanvullende registraties bewaard van alle toepassingen van gewasbeschermingsmiddelen.</t>
  </si>
  <si>
    <t>3bv58dsNmSqipeoICDQp3</t>
  </si>
  <si>
    <t>De aanvullende registraties moeten het volgende omvatten:
\- naam van de toepasser: de volledige naam en/of handtekening van de verantwoordelijke persoon of personen die de gewasbeschermingsmiddelen heeft of hebben toegepast, moet geregistreerd worden. Voor elektronische softwaresystemen moeten er maatregelen zijn ingesteld om de authenticiteit van de registraties zeker te stellen. Indien een team medewerkers de toepassing uitvoert, moeten alle medewerkers in de registraties worden vermeld;
\- technische autorisatie voor de toepassing: de technisch verantwoordelijke persoon die de beslissing neemt over het gebruik en de dosering van het (de) toegepaste gewasbeschermingsmiddel(en), moet in de registraties worden vermeld;
\- het soort gebruikte machines of toepassingsapparatuur/methode (rugspuit, hoog volume, U.L.V., via het irrigatiesysteem, stuiven, foggen, vliegtuigspuiten of een andere methode) voor alle toegepaste gewasbeschermingsmiddelen moet in alle toepassingsregistraties van gewasbeschermingsmiddelen worden vastgelegd (als er meerdere apparaten zijn, dan moeten deze individueel vermeld worden);
\- weersomstandigheden op het moment van toepassing: de lokale weersomstandigheden (wind, zonnig/bewolkt, luchtvochtigheid, etc.) die van invloed zijn op de doeltreffendheid van een behandeling of het overwaaien naar naburige gewassen moeten geregistreerd worden voor elke toepassing. Dit kan worden gedaan door de registratie te voorzien van pictogrammen met aankruisvakjes, informatie in tekstvorm of een ander praktisch uitvoerbaar systeem.
“N.v.t.” voor bedekte teelten.</t>
  </si>
  <si>
    <t>Cnld8x4oHlmExTFHGeLjj</t>
  </si>
  <si>
    <t>5DS7FHDtDqEaVYAUQwziPe</t>
  </si>
  <si>
    <t>FO 07.01.02</t>
  </si>
  <si>
    <t>2WDxttFeQcR5YMRMS7TDSj</t>
  </si>
  <si>
    <t>De toegepaste gewasbeschermingsmiddelen zijn geschikt voor het gewas/de gebruikslocatie en het doel – hetzij specifiek hetzij algemeen – zoals aanbevolen op het productetiket of via andere goedkeuringen.</t>
  </si>
  <si>
    <t>6GtuXmPqQVBKuDM7TakKVo</t>
  </si>
  <si>
    <t>Er moet een systeem beschikbaar zijn om ervoor te zorgen dat gewasbeschermingsmiddelen worden gebruikt die zijn toegelaten voor het gewas – hetzij specifiek, hetzij algemeen – of voor de gebruikslocatie en het beoogde doel (d.w.z. voor de plaag of het doel van de interventie), in overeenstemming met de aanbeveling op het etiket of de publicatie van de officiële registratie-instantie.
Als de producent gewasbeschermingsmiddelen gebruikt die momenteel zijn goedgekeurd voor gebruik op non-foodlocaties van siergewassen in de kas of op de grond moet er bewijs zijn van een officiële goedkeuring voor dat gebruik van dat gewasbeschermingsmiddel op dat gewas in dat land (waar een dergelijke officieel registratieschema bestaat). Alle gewasbeschermingsmiddelen moeten correct en juist worden geëtiketteerd.
Registratievoorbeelden die in het algemeen zijn bedoeld voor siergewassen: \- “Bloeiende siergewassen, zoals rozen, margrieten”; “Bloemen zoals rozen en margrieten”; “Siergewassen”; “Bollen”; “Pot- en perkplanten”.
Registratievoorbeelden die in het algemeen zijn bedoeld voor doelgewassen: Een productetiket kan specifiek of exclusief verwijzen naar “groene bladluis”, terwijl een ander productetiket groene bladluis maar ook “stekende en zuigende insecten” in het algemeen kan vermelden.</t>
  </si>
  <si>
    <t>53cLJ9maGxLIO7jJOMikQa</t>
  </si>
  <si>
    <t>FO 07.02.01</t>
  </si>
  <si>
    <t>6mcPz7oiGiYrYac6mw0PKv</t>
  </si>
  <si>
    <t>Er worden registraties bewaard van de toepassing van gewasbeschermingsmiddelen.</t>
  </si>
  <si>
    <t>574GrQ03QNPOZSjdb0z8ka</t>
  </si>
  <si>
    <t>Alle registraties van de toepassing van gewasbeschermingsmiddelen moeten de volgende informatie bevatten:
\- gewas;
\- veld of kas;
\- toepassingsgebied (m2 of ha);
\- toepassingsdatum (dag/maand/jaar) en -eindtijd;
\- rechtvaardiging (bijv. naam van de behandelde pla(a)g(en));
\- volledige handelsnaam van het gewasbeschermingsmiddel (inclusief formule);
\- naam van werkzame stof en concentratie in het commerciële product (g/kg of g/l);
\- hoeveelheid toegepast gewasbeschermingsmiddel (d.w.z. hoeveelheid commercieel geconcentreerd product): hoeveelheid gewasbeschermingsmiddel dat moet worden toegepast, uitgedrukt in gewicht of volume, of de totale hoeveelheid water (of ander medium);
\- totaal toegepast spuitvolume (hoeveelheid water of ander medium).</t>
  </si>
  <si>
    <t>4EifHPT6iAprFqaYjJcXPx</t>
  </si>
  <si>
    <t>FO 07.02.05</t>
  </si>
  <si>
    <t>1R7EwVRah5G1jhskea8SV2</t>
  </si>
  <si>
    <t>Het beheer van gewasbeschermingsmiddelen wordt ondersteund door metrische gegevens.</t>
  </si>
  <si>
    <t>5l93DtjFoXqz0JAA6QL7sA</t>
  </si>
  <si>
    <t>Aanbevolen metrische gegeven zijn: kg werkzame stof van gebruikt gewasbeschermingsmiddel/gewas/ha/maand.
Bij Optie 2 producentengroepen, is bewijs op kwaliteitsbeheersysteem (QMS)-niveau aanvaardbaar. Resultaten (data) van metrische gegevens op het niveau van producentengroepen en op bedrijfsniveau behoren beschikbaar te zijn om aan te geven dat aan de eisen is voldaan.</t>
  </si>
  <si>
    <t>4aPDoeTyqlNVgH7Oxvt5MN</t>
  </si>
  <si>
    <t>FO 07.02.03</t>
  </si>
  <si>
    <t>4yNkHoRkNQ2KWeVtaZU9Pf</t>
  </si>
  <si>
    <t>De producent neemt actieve maatregelen om te voorkomen dat gewasbeschermingsmiddelen naar naburige percelen overwaaien.</t>
  </si>
  <si>
    <t>2zNHONKzxETi3BbIX6s645</t>
  </si>
  <si>
    <t>De producent moet actieve maatregelen nemen om het risico van het overwaaien van gewasbeschermingsmiddelen vanaf de eigen percelen naar naburige productiepercelen te voorkomen. Dit kan onder andere bestaan uit kennis van wat buren verbouwen, het planten van levende hagen, het onderhouden van spuitapparatuur, etc.</t>
  </si>
  <si>
    <t>10CP51JRtCxtSJ8KB5UYB5</t>
  </si>
  <si>
    <t>FO 07.02.04</t>
  </si>
  <si>
    <t>3XMyMaIDlzmH4u5i3DAIwf</t>
  </si>
  <si>
    <t>De producent neemt actieve maatregelen om te voorkomen dat gewasbeschermingsmiddelen uit naburige percelen overwaaien.</t>
  </si>
  <si>
    <t>33XyRLtJc6SqB84UYNYBlp</t>
  </si>
  <si>
    <t>De producent behoort actieve maatregelen te nemen om het risico te vermijden dat gewasbeschermingsmiddelen uit naburige percelen overwaait bijv. door afspraken te maken en communicatie te organiseren met producenten van naburige percelen met als doel het risico van het ongewenst overwaaien van gewasbeschermingsmiddelen uit te sluiten en door vegetatieve buffers te planten op de randen van velden waar gewas wordt verbouwd.
“N.v.t.” indien niet als risico geïdentificeerd.</t>
  </si>
  <si>
    <t>2FULGeBZj6LWC8nczRT4rt</t>
  </si>
  <si>
    <t>FO 07.08.01</t>
  </si>
  <si>
    <t>4V8968gotwCyqeEwW5U7os</t>
  </si>
  <si>
    <t>Er worden actuele toepassingsregistraties bewaard van alle andere stoffen die niet in een van de secties worden genoemd.</t>
  </si>
  <si>
    <t>6IcSj735Z0CwpUhE88KcKB</t>
  </si>
  <si>
    <t>Indien zelfgemaakte of aangekochte preparaten, zoals plantenversterkers, bodemverbeteraars of andere soortgelijke stoffen worden gebruikt op geregistreerde gewassen, moeten hiervan registraties voorhanden zijn. In deze registraties moet de naam worden opgenomen van de stof (bijv. de plant waarvan de stof is afgeleid), het gewas, het veld en de datum. In het geval van aangekochte producten moeten de handels- of commerciële naam, indien van toepassing, en de werkzame stof of het ingrediënt, of de belangrijkste bron (plant, algen, mineraal, etc.) geregistreerd worden.
De producent moet zeker stellen dat het gebruik de gezondheid van de medewerkers of het milieu niet in het gedrang brengt.</t>
  </si>
  <si>
    <t>3JTeuQtOc1OKqfRNulIqvM</t>
  </si>
  <si>
    <t>55ugPmyn6XaTaK8oSmHrV9</t>
  </si>
  <si>
    <t>FO 07.04.02</t>
  </si>
  <si>
    <t>5guVjIEHKfGiQci4B9i1so</t>
  </si>
  <si>
    <t>Opslag van gewasbeschermingsmiddelen is zodanig gebouwd dat de constructie degelijk en stevig is.</t>
  </si>
  <si>
    <t>1fqIvEZuXdqJzf1z0ToNmy</t>
  </si>
  <si>
    <t>De opslagcapaciteit moet afdoende zijn voor alle gewasbeschermingsmiddelen en producten voor naoogstbehandeling tijdens het hoogseizoen. De opslagruimte moet stevig zijn.
De gewasbeschermingsmiddelen en de opslag van producten voor naoogstbehandeling moeten de gezondheids- en veiligheidsrisico’s voor medewerkers en het risico op kruisbesmetting tussen de gewasbeschermingsmiddelen en naoogstproducten of met andere producten inperken.
Bij het gebruik van rekken, moeten deze gemaakt zijn van niet-absorberend materiaal, en vloeistoffen mogen nooit boven gewasbeschermingsmiddelen in poeder- of korrelvorm worden opgeslagen.</t>
  </si>
  <si>
    <t>3W7dGcEqSrkGPLpK2FPpjb</t>
  </si>
  <si>
    <t>6WR3u7wtuJvfHf6Z9rNIg</t>
  </si>
  <si>
    <t>FO 07.06.01</t>
  </si>
  <si>
    <t>nEqOpm2AIf8QElQWdkqM8</t>
  </si>
  <si>
    <t>Lege fusten van gewasbeschermingsmiddelen worden drie keer gespoeld met water voor ze worden opgeslagen en verwijderd, en het spoelwater wordt op zodanige wijze afgevoerd dat het risico voor het milieu wordt ingeperkt.</t>
  </si>
  <si>
    <t>13ORc2C8tq9MAecH5vOKTV</t>
  </si>
  <si>
    <t>Op de toepassingsapparatuur voor gewasbeschermingsmiddelen moet een drukspoelinstallatie aanwezig zijn om fusten van gewasbeschermingsmiddelen te spoelen, of er moeten gedocumenteerde instructies zijn dat ieder fust minstens driemaal gespoeld moet worden voordat deze wordt afgedankt.
Met behulp van de spoelinstallatie of volgens een gedocumenteerde procedure voor de bedieners van de toepassingsapparatuur moet worden zeker gesteld dat het spoelwater van de lege fusten van gewasbeschermingsmiddelen altijd terugvloeit in de tank van de toepassingsapparatuur als er gemengd wordt of dat dit moet worden afgevoerd op een wijze die niet schadelijk is voor de veiligheid van de medewerkers of het milieu.</t>
  </si>
  <si>
    <t>5VavlH2MeUS17rVAik4joc</t>
  </si>
  <si>
    <t>62F1Dtyjl91QqbBkoZ49Ap</t>
  </si>
  <si>
    <t>FO 07.04.03</t>
  </si>
  <si>
    <t>5crGAMurW9LztWwSz5BWcT</t>
  </si>
  <si>
    <t>De opslag van gewasbeschermingsmiddelen is verlicht.</t>
  </si>
  <si>
    <t>4Eak4bqMEpPm96eAUPSpCh</t>
  </si>
  <si>
    <t>De opslag moet afdoende zijn verlicht door natuurlijke of kunstmatige verlichting om er zeker van te zijn dat alle productetiketten gemakkelijk te lezen zijn.</t>
  </si>
  <si>
    <t>7KHGFzghP0Xmjm0ttH5hdv</t>
  </si>
  <si>
    <t>FO 07.04.04</t>
  </si>
  <si>
    <t>5iOjWWmKebvWXCNY1lb7Pn</t>
  </si>
  <si>
    <t>De opslag van gewasbeschermingsmiddelen is in staat om lekkage op te vangen en te beheersen.</t>
  </si>
  <si>
    <t>2pgZ240zfjI0uCK1ntEVh8</t>
  </si>
  <si>
    <t>De opslag van gewasbeschermingsmiddelen moet voorzien zijn van opslagtanks of moet dubbelwandig zijn uitgevoerd met een opvangcapaciteit tot 110% van de inhoud van het grootste fust van opgeslagen vloeistof om er zeker van te zijn dat er geen enkele lekkage, doorsijpeling of verontreiniging buiten de opslagfaciliteit kan plaatsvinden. Materialen en hulpmiddelen zoals zand, stoffer en blik en plastic zakken, moeten beschikbaar zijn en zich op een vaste locatie bevinden om exclusief te worden gebruikt voor het geval dat gewasbeschermingsmiddelen worden gemorst.</t>
  </si>
  <si>
    <t>3ToajmpVrhj5TXiCLEnKzd</t>
  </si>
  <si>
    <t>FO 07.06.02</t>
  </si>
  <si>
    <t>4vLz4NZcWSGs71wJQnqitL</t>
  </si>
  <si>
    <t>Het hergebruik van lege fusten van gewasbeschermingsmiddelen voor doeleinden die anders zijn dan het bewaren en transporteren van identieke producten wordt voorkomen.</t>
  </si>
  <si>
    <t>4EmyWAplyJW8kpoK68i9Cx</t>
  </si>
  <si>
    <t>Er moet bewijs zijn dat lege fusten van gewasbeschermingsmiddelen niet zijn of worden hergebruikt voor iets anders dan het bewaren of transporteren van identieke producten zoals vermeld op het originele etiket. In regio’s waar het risico bestaat dat het fust kan worden gebruikt voor het transporteren van drinkwater, moet het fust vóór verwijdering worden ingeprikt.</t>
  </si>
  <si>
    <t>2E31HogXiNAaKumLlYx7hA</t>
  </si>
  <si>
    <t>FO 01.04.01</t>
  </si>
  <si>
    <t>6artiq6umsab9a5DNLfUrl</t>
  </si>
  <si>
    <t>Er worden registraties bewaard van alle trainingsactiviteiten.</t>
  </si>
  <si>
    <t>1jmTefPVICHv3u6t79jKHW</t>
  </si>
  <si>
    <t>De registraties moeten het volgende omvatten:
\- behandeld(e) onderwerp(en);
\- namen van trainer(s) of aanbieder(s) van trainingen;
\- namen van cursist(en) (bijv. aanwezigheidslijsten(en));
\- datum van training;
\- bewijs van aanwezigheid (bijv. handtekening cursist).</t>
  </si>
  <si>
    <t>3YIgWsy9P8ND3BJPQGnD0j</t>
  </si>
  <si>
    <t>2pCca0Upzl3Nn66JUNHXeF</t>
  </si>
  <si>
    <t>2PJJrwtoO00cfWO9E07WHW</t>
  </si>
  <si>
    <t>FO 07.06.03</t>
  </si>
  <si>
    <t>5lRWgG7KkhszBVxkVUZJ2p</t>
  </si>
  <si>
    <t>Lege fusten worden apart gehouden totdat ze verwijderd kunnen worden.</t>
  </si>
  <si>
    <t>17Pz8FThpvTT6hnihbotXx</t>
  </si>
  <si>
    <t>Er moet een aangewezen veilige plaats zijn voor de opslag van alle lege fusten van gewasbeschermingsmiddelen totdat ze verwijderd worden, die afgeschermd is van het gewas en verpakkingsmaterialen (d.w.z. permanent aangeduid met borden), met fysiek beperkte toegang voor personen en dieren.</t>
  </si>
  <si>
    <t>6agNB6KtK3MjTVsJYdiMIR</t>
  </si>
  <si>
    <t>FO 07.06.06</t>
  </si>
  <si>
    <t>5WLEtX7QiNW6SDwBEimFVJ</t>
  </si>
  <si>
    <t>Alle lokale voorschriften met betrekking tot het verwijderen of vernietigen van fusten van gewasbeschermingsmiddelen worden in acht genomen.</t>
  </si>
  <si>
    <t>5kzyuOo9LdXNKPlN6rxghy</t>
  </si>
  <si>
    <t>Alle relevante nationale, regionale en lokale voorschriften en wetten, voor zover deze bestaan, met betrekking tot het verwijderen van lege fusten van gewasbeschermingsmiddelen moeten worden opgevolgd.</t>
  </si>
  <si>
    <t>GrWM6LSjdibnpeJcmYNl8</t>
  </si>
  <si>
    <t>FO 07.07.01</t>
  </si>
  <si>
    <t>4fWTkwYNixkmwSzb4mDCxq</t>
  </si>
  <si>
    <t>Verouderde gewasbeschermingsmiddelen worden veilig bewaard, geïdentificeerd en verwijderd door bevoegde of goedgekeurde kanalen.</t>
  </si>
  <si>
    <t>4SPuqtLOzLqv732TYjULaN</t>
  </si>
  <si>
    <t>Er moeten registraties zijn die aantonen dat verouderde gewasbeschermingsmiddelen verwijderd zijn via officieel erkende kanalen. Als dit niet mogelijk is dan moeten verouderde gewasbeschermingsmiddelen veilig en herkenbaar worden bewaard.</t>
  </si>
  <si>
    <t>aJyo4GEfHW26SGyqyk8my</t>
  </si>
  <si>
    <t>7aUlOywhjzxAWEsbUXrmz2</t>
  </si>
  <si>
    <t>FO 04.07.04</t>
  </si>
  <si>
    <t>7eiLgdfjn8noxDdtSndXxB</t>
  </si>
  <si>
    <t>De aankoop en het gebruik van meststoffen en/of biostimulanten worden op gezette tijden gevolgd.</t>
  </si>
  <si>
    <t>2ovyYKAj81rirA5MhoKgBc</t>
  </si>
  <si>
    <t>De producent moet de aankoop en het gebruik van meststoffen en/of biostimulanten volgen, door middel van facturen, aan het begin en het einde van het seizoen of afgestemd op de teeltcyclus, of andere systematische methoden. De voorraad hoeft niet maandelijks geïnventariseerd te worden. Het gebruikte volg- en afstemmingsproces moet het mogelijk maken om verlies van meststoffen en/of biostimulanten door diefstal of overmatige toepassing te identificeren.</t>
  </si>
  <si>
    <t>d2dn4gZTWN0Vd33TcLQqM</t>
  </si>
  <si>
    <t>FO 07.01.03</t>
  </si>
  <si>
    <t>7qzhmlNm19Esa9lDhWWWsw</t>
  </si>
  <si>
    <t>De facturen en/of aankoopbewijzen van gewasbeschermingsmiddelen en naoogstbehandelingen worden bewaard.</t>
  </si>
  <si>
    <t>5xBGoKWWDIW4UQEp7CnzhZ</t>
  </si>
  <si>
    <t>Er worden inspanningen gedaan om illegaal geproduceerde en nagemaakte gewasbeschermingsmiddelen te voorkomen.
Facturen, aankoopbewijzen of pakbonnen van alle gewasbeschermingsmiddelen die gebruikt en/of opgeslagen worden, moeten bewaard worden.</t>
  </si>
  <si>
    <t>1WWaLLWpbdbRkrYQrpAheA</t>
  </si>
  <si>
    <t>FO 09.06</t>
  </si>
  <si>
    <t>amYZYwm3U4jjpFGmEUJsU</t>
  </si>
  <si>
    <t>De producent implementeert maatregelen om afvalwater op juiste wijze te beheren zodat nadelige effecten op het milieu en de volksgezondheid wordt voorkomen.</t>
  </si>
  <si>
    <t>antyW3noxMo09LrUwgUlt</t>
  </si>
  <si>
    <t>Afvalwater afkomstig van bedrijfsactiviteiten moet zodanig worden afgevoerd dat de invloed op het milieu en de volksgezondheid wordt geminimaliseerd.
Er moet rekening worden gehouden met, bijvoorbeeld, afvalwater dat het gevolg is van het wassen van verontreinigde machines (spuitapparatuur, persoonlijke beschermingsmiddelen (PBM), recirculatiesystemen voor water, zoals hydrokoelers, etc.).
Afvalwater afkomstig van gebouwen die zijn gebruikt voor de accommodatie van medewerkers moet door een afvalwaterzuiveringssysteem worden geleid.</t>
  </si>
  <si>
    <t>6MLbOSTUhL6svPsQwb6NH6</t>
  </si>
  <si>
    <t>5TvyR0UgB0EOmnMkFaZftX</t>
  </si>
  <si>
    <t>1zHtqaoTLae9BewoD4j16z</t>
  </si>
  <si>
    <t>FO 01.02.01</t>
  </si>
  <si>
    <t>2CXoqgzXxXEo4QUTkMgLk9</t>
  </si>
  <si>
    <t>De producent waarborgt dat uitbestede activiteiten voldoen aan de principes en criteria van de standaard, die relevant zijn voor de geleverde diensten.</t>
  </si>
  <si>
    <t>68G9rirxVzbQkzb3m0aFpk</t>
  </si>
  <si>
    <t>Uitbestede processen en/of het gebruik van onderaannemers worden geïdentificeerd en gecontroleerd.
De producent moet toezien op de activiteiten van de onderaannemers om te waarborgen dat aan de relevante principes en criteria van de standaard wordt voldaan. Dit geldt voor elke activiteit en elk seizoen waarin minstens één onderaannemer wordt ingezet.
Bewijs dat aan de relevante principes en criteria wordt voldaan, moet worden verzameld door middel van een beoordeling en moet beschikbaar zijn gedurende de audit van de certificerende instelling (CI).
Als een dergelijke beoordeling wordt uitgevoerd door een producent, moet er bewijs beschikbaar zijn dat aan de relevante principes en criteria wordt voldaan. De onderaannemer moet instemmen met een dergelijke beoordeling door een producent als dit relevant is voor de standaard.
Een GLOBALG.A.P. erkende CI kan de onderaannemer beoordelen en kan een bewijs van conformiteit verstrekken met de volgende informatie:
\- datum van beoordeling;
\- naam van de CI;
\- naam van de CI-auditor;
\- gegevens van de onderaannemer;
\- lijst met beoordeelde principes en criteria.
Certificaten die zijn uitgereikt aan onderaannemers op basis van niet officieel door het GLOBALG.A.P.-secretariaat erkende normen, zijn geen geldig bewijs van het voldoen aan de standaard.</t>
  </si>
  <si>
    <t>1qvPg1ym8f6SRe66rOl40x</t>
  </si>
  <si>
    <t>5g8L8Yv6zcuFjeWVlU8YiL</t>
  </si>
  <si>
    <t>FO 07.04.07</t>
  </si>
  <si>
    <t>68dZW8PH8n3jPs4tSQzJC4</t>
  </si>
  <si>
    <t>Er zijn faciliteiten beschikbaar om bedieners van gewasbeschermingsmiddelen te behandelen die besmet raken.</t>
  </si>
  <si>
    <t>4723TdTgSW0LxFKL6kXQLf</t>
  </si>
  <si>
    <t>Alle opslagplaatsen en vul-/mengruimten van gewasbeschermingsmiddelen/chemicaliën die aanwezig zijn op het bedrijf, moeten zijn uitgerust met voorzieningen om de ogen te kunnen spoelen, een bron van schoon water vlak bij het werkgebied, en een EHBO-kit met het relevante eerstehulpmateriaal.</t>
  </si>
  <si>
    <t>6B5jWeiOj96PjZqovnrt33</t>
  </si>
  <si>
    <t>FO 07.04.06</t>
  </si>
  <si>
    <t>60UjZeYLQXJxEyn2rOe3OD</t>
  </si>
  <si>
    <t>Er is een ongevallenprocedure beschikbaar in de directe omgeving van de opslag voor gewasbeschermingsmiddelen/chemicaliën.</t>
  </si>
  <si>
    <t>6Um5NBEDmwV61JRdlD8QYS</t>
  </si>
  <si>
    <t>Er moet een ongevallenprocedure met alle geschikte informatie en noodnummers aanwezig zijn die alle basisstappen meldt van eerste hulp bij een ongeval. De procedure moet toegankelijk zijn voor alle personen die in de directe omgeving van de opslagplaats(en) en de aangewezen mengplaats(en) van gewasbeschermingsmiddelen/chemicaliën werken.</t>
  </si>
  <si>
    <t>3ebLYGBPEs54Qayv6G7dKB</t>
  </si>
  <si>
    <t>FO 07.05.02</t>
  </si>
  <si>
    <t>32eWjxBlvuUA6A7EX9RDxO</t>
  </si>
  <si>
    <t>Het bedrijf beschikt over gedocumenteerde procedures met betrekking tot herbetredingstermijnen na toepassing van gewasbeschermingsmiddelen.</t>
  </si>
  <si>
    <t>4lctvhv7trBkLyFR0uLAWH</t>
  </si>
  <si>
    <t>Er moeten duidelijke, gedocumenteerde procedures zijn op basis van de etiketvoorschriften waarmee herbetredingstermijnen voor gewasbeschermingsmiddelen die worden toegepast op de gewassen, geregeld worden (standaardwerkprocedure: wanneer termijnen beginnen en eindigen, duur van interval of tekenen om binnen te komen , en apparatuur en benodigde tijd op het veld, etc.). Er moet speciale aandacht worden besteed aan medewerkers met een groter risico, bijv. minderjarigen en medewerkers die zwanger zijn of borstvoeding geven.
Indien er geen herbetredingstermijn wordt vermeld, is herbetreding niet toegestaan tot de chemische stof op het gewas is opgedroogd.</t>
  </si>
  <si>
    <t>6OVfMLlOhjDUtTGVH4d1tI</t>
  </si>
  <si>
    <t>3F5wfmk1zAArbWYWlPKu9R</t>
  </si>
  <si>
    <t>FO 07.05.01</t>
  </si>
  <si>
    <t>4VsmQP4659lNGyD6CqhATp</t>
  </si>
  <si>
    <t>Toegang tot gezondheidscontroles is beschikbaar voor medewerkers die worden blootgesteld aan gewasbeschermingsmiddelen in overeenstemming met de risicobeoordeling of blootstelling en toxiciteit van producten.</t>
  </si>
  <si>
    <t>2y57Vlf9a1KjeA7SIjREBl</t>
  </si>
  <si>
    <t>De producent moet medewerkers die in contact komen met gewasbeschermingsmiddelen de optie bieden voor een gezondheidscontrole, jaarlijks of op basis van een risicobeoordeling voor de gezondheid en veiligheid van medewerkers. De gezondheidscontroles moeten de privacy van persoonlijke informatie eerbiedigen. De risicobeoordeling moet de specifieke chemische blootstelling identificeren die de gezondheidscontrole rechtvaardigt. Indien er gezondheidscontroles bestaan in de vorm van overheidsprogramma’s voor medewerkers op bedrijven of andere systemen, kunnen deze worden gebruikt als rechtvaardiging in de risicobeoordeling dat gezondheidszorg voor medewerkers met een hoog risico op blootstelling direct beschikbaar is. Medewerkers moeten geïnformeerd worden over de manier waarop ze toegang kunnen krijgen tot deze gezondheidsdiensten.</t>
  </si>
  <si>
    <t>5mxAkMujWS06e0rBkNSLyE</t>
  </si>
  <si>
    <t>FO 02.04.01</t>
  </si>
  <si>
    <t>7oBdmWvOyn4XGWulMPeIw2</t>
  </si>
  <si>
    <t>De transactiedocumentatie bevat een verwijzing naar de GLOBALG.A.P.-status en het GLOBALG.A.P.-nummer (GGN).</t>
  </si>
  <si>
    <t>6zQWEmzGwuWY0e8ywxB8H5</t>
  </si>
  <si>
    <t>Afleverbewijzen, verkoopfacturen en, indien van toepassing, overige documentatie in verband met de verkoop van gecertificeerd(e) materialen/producten moeten het GGN bevatten van de certificaathouder en een verwijzing naar de GLOBALG.A.P.- certificeringsstatus. In interne documentatie is dit niet verplicht.
Indien de producent een Global Location Number (GLN) bezit, dan moet het GGN, dat door het GLOBALG.A.P.-secretariaat tijdens het registratieproces is afgegeven, hierdoor worden vervangen.
Positieve identificatie van de certificeringsstatus is voldoende op de transactiedocumentatie (bijv. “GLOBALG.A.P. gecertificeerd \[productnaam]”). Producten die afkomstig zijn van niet-gecertificeerde productieprocessen hoeven niet geïdentificeerd te worden als “niet-gecertificeerd”.
Aanduiding van de certificeringsstatus is verplicht, ongeacht of het product dat afkomstig is van een gecertificeerd productieproces, als zodanig is verkocht. Dit kan niet worden gecontroleerd tijdens de (aller)eerste audit van de certificerende instelling (CI), omdat de producent nog geen certificering heeft en de producent voorafgaand aan de eerste positieve certificeringsbeslissing niet naar de GLOBALG.A.P.-certificeringsstatus kan verwijzen.
“N.v.t.” alleen als er een actuele en gedocumenteerde bilaterale overeenkomst beschikbaar is tussen de certificaathouder en de directe koper, waarin staat dat alle transporten uitsluitend producten bevatten die afkomstig zijn van gecertificeerde productieprocessen.</t>
  </si>
  <si>
    <t>3labXsBTDnp2nMlbS2V5AI</t>
  </si>
  <si>
    <t>412fDoNkTQzvavcR1yffoS</t>
  </si>
  <si>
    <t>5PxgCdqFWPbg4qcza8rlb8</t>
  </si>
  <si>
    <t>FO 13.04</t>
  </si>
  <si>
    <t>5G82ymFkJiE369GF5aEALy</t>
  </si>
  <si>
    <t>De huisvesting op het bedrijf voldoet aan de toepasselijke lokale regelgeving, is bewoonbaar en voorzien van basisvoorzieningen en faciliteiten.</t>
  </si>
  <si>
    <t>2RcfiFknczD4q5NiZyMWIj</t>
  </si>
  <si>
    <t>De huisvesting op het bedrijf voor de medewerkers moet bewoonbaar zijn en voorzien zijn van een degelijk dak, ramen en deuren, hygiëneruimten en ruimten voor het bereiden van voedsel, en basisvoorzieningen zoals drinkwater, toiletten en afvoer. De huisvesting moet minimaal voldoen aan de lokale regelgeving met betrekking tot gezondheid en veiligheid.
De huisvesting moet uit de buurt zijn van chemische gevaren (waaronder brandgevaar, ontvlambare stoffen of gevaren, etc.), biologische gevaren (schimmel, riolering, etc.), en fysieke gevaren (lawaai, straling, slechte ventilatie, extreme temperaturen, etc.) die zijn geïdentificeerd in de risicobeoordeling.
In geval van het ontbreken van rioolafvoer, kan het gebruik van septische putten worden geaccepteerd indien deze voldoen aan de geldende regelgeving.</t>
  </si>
  <si>
    <t>48aQAsWhk4FCpRyiTfbQDc</t>
  </si>
  <si>
    <t>5VXPqUtRdc5EWtag7SynfN</t>
  </si>
  <si>
    <t>FO 13.05</t>
  </si>
  <si>
    <t>mfDswSe0HnMqqquTT6GNV</t>
  </si>
  <si>
    <t>Het vervoer dat aan medewerkers wordt aangeboden, is veilig.</t>
  </si>
  <si>
    <t>qg446muQ2WkBNfz3EHvwi</t>
  </si>
  <si>
    <t>Het vervoer moet veilig zijn voor medewerkers en voldoen aan de geldende veiligheidseisen en -voorschriften.</t>
  </si>
  <si>
    <t>6GD9zqi1cCUgRFhygYCirx</t>
  </si>
  <si>
    <t>FO 07.05.04</t>
  </si>
  <si>
    <t>68Kz3r20XN1IzMsUTlyc2Z</t>
  </si>
  <si>
    <t>Gewasbeschermingsmiddelen worden gemengd en verwerkt in overeenstemming met de voorschriften op het etiket.</t>
  </si>
  <si>
    <t>5NikloFJ1TZId66Cn7ypPP</t>
  </si>
  <si>
    <t>Passende meetinstrumenten moeten geschikt zijn voor het mengen van gewasbeschermingsmiddelen, en de juiste verwerkings- en vulprocedures moeten worden gevolgd.</t>
  </si>
  <si>
    <t>3v8QZW9aUI3t8xNkFrrjFT</t>
  </si>
  <si>
    <t>FO 13.02</t>
  </si>
  <si>
    <t>5waTewdpfcqJTLdLGOY1bD</t>
  </si>
  <si>
    <t>Er is communicatie tussen management en medewerkers over kwesties in verband met de gezondheid, veiligheid en het welzijn van de medewerkers.</t>
  </si>
  <si>
    <t>3iSis9qRkHTSwtmaeHNFA7</t>
  </si>
  <si>
    <t>Uit de registraties blijkt dat communicatie tussen management en medewerkers over problemen in verband met gezondheid, veiligheid en welzijn in alle openheid (d.w.z. zonder angst voor intimidatie of vergelding) kan plaatsvinden, en ten minste eenmaal per jaar. De auditor van de certificerende instelling (CI) hoeft de inhoud, nauwkeurigheid of het resultaat van die communicatie niet te beoordelen. Er moet bewijs zijn dat de zorgpunten van de medewerkers over gezondheid, veiligheid en welzijn worden aangepakt.
\- aan medewerkers moet worden benadrukt dat zij zich, met aannemelijke redenering, moeten verwijderen van onveilig werk. Het gebruik van dit recht in goed vertrouwen moet eventuele vergelding of gevolg voor medewerkers wegnemen;
\- indien ongevallen, bijna-ongevallen of andere incidenten optreden, moeten deze worden gemeld en moet de oorzaak worden vastgesteld en besproken met de medewerkers;
\- het management moet herstelmaatregelen definiëren om herhaling van soortgelijke incidenten te voorkomen en de herstelmaatregelen duidelijk uitleggen aan de medewerkers;
\- medewerkers moeten aan het management de situaties uitleggen waarin zij zich blootgesteld voelen aan risico;
\- het management moet procedures uitleggen voor het wegnemen of verminderen van het risico dat door de medewerkers wordt opgemerkt.</t>
  </si>
  <si>
    <t>2yjQxyZbyorYnlPl4Lo6Zk</t>
  </si>
  <si>
    <t>FO 10.02</t>
  </si>
  <si>
    <t>1d6Vr8TQDjfly4xH7qvw8Z</t>
  </si>
  <si>
    <t>Niet-productieve locaties worden gebruikt als ecologisch focusgebied om de biodiversiteit te beschermen en te verbeteren.</t>
  </si>
  <si>
    <t>TI9tFfXtdhpVkFIeTb8sn</t>
  </si>
  <si>
    <t>Er moet bewijs beschikbaar zijn dat er tastbare maatregelen zijn om niet-productieve locaties en geïdentificeerde gebieden waar prioriteit wordt gegeven aan ecologie waar haalbaar, om te vormen tot beschermde gebieden.
De term “niet-productieve locaties” verwijst naar gebieden waar productie onmogelijk is of gebieden die niet samenhangen met productie, zoals laaggelegen natte gebieden, bosgebieden, akkerstroken, of gebieden met verarmde bodem.
Gebieden tussen kassen worden niet per definitie beschouwd als niet-productieve percelen, omdat deze gebieden mogelijk behouden moeten blijven met minimale vegetatie voor plaagbestrijding of voor onderhoud.
“N.v.t.” op bedrijven waar geen niet-productieve locaties zijn.</t>
  </si>
  <si>
    <t>5ZjwAiDPYbGvURtwoHF4gM</t>
  </si>
  <si>
    <t>4bwMg6Z6zSH5FhEBjItEWf</t>
  </si>
  <si>
    <t>FO 10.05</t>
  </si>
  <si>
    <t>2ryA6AstSbqoGNATvL8Peo</t>
  </si>
  <si>
    <t>Op het bedrijf (binnen de bedrijfsgrenzen) zijn geen gebieden met wettelijke erkende beschermingswaarde (of effectief beschermd door andere middelen) omgezet in landbouwgebied of in andere vormen van grondgebruik sinds 1 januari 2014.</t>
  </si>
  <si>
    <t>2EFug76TYcSalp7kov5geN</t>
  </si>
  <si>
    <t>Uit beschikbaar bewijs, zoals kaarten, luchtfoto’s, of documenten die zijn verstrekt door lokale of nationale autoriteiten of bevoegde dienstverleners, moet blijken dat er sinds 1 januari 2014 geen gebied is omgezet in landbouwgebied of in andere vormen van grondgebruik in delen van het bedrijf (binnen de bedrijfsgrenzen) die aan het volgende kenmerk voldoen: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t>
  </si>
  <si>
    <t>3egXBnPjG5Gj9vM0NuVcFb</t>
  </si>
  <si>
    <t>FO 10.06</t>
  </si>
  <si>
    <t>4GposK99TclzOvqOh2oArq</t>
  </si>
  <si>
    <t>Op het bedrijf (binnen de bedrijfsgrenzen) zijn gebieden met wettelijk erkende beschermingswaarde (of effectief beschermd door andere middelen) die zijn omgezet in landbouwgebieden of in andere vormen van grondgebruik tussen 1 januari 2008 en 1 januari 2014 al hersteld, of worden nu hersteld, of gaan bindend hersteld worden.</t>
  </si>
  <si>
    <t>1UXhkrmigkMT0g7jWbEBXb</t>
  </si>
  <si>
    <t>Uit beschikbaar bewijs, zoals kaarten, luchtfoto’s, of documenten die zijn verstrekt door lokale of nationale autoriteiten of bevoegde dienstverleners, moet blijken dat herstel is voltooid, of gaande is of gepland staat voor bindende implementatie, om de volledige omvang van de delen van het bedrijf terug te winnen (binnen de bedrijfsgrenzen) die aan het volgende kenmerk voldoen, waar die delen van het bedrijf zijn omgezet in landbouwgebied of in andere vormen van grondgebruik tussen 1 januari 2008 en 1 januari 2014: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t>
  </si>
  <si>
    <t>2DznCTtvpRiz2P1ZGSQpKJ</t>
  </si>
  <si>
    <t>FO 10.07</t>
  </si>
  <si>
    <t>1ICrH0w21rXPvo7FoetNwo</t>
  </si>
  <si>
    <t>De producent is zich bewust van de regelgeving in het land van productie en van de beoogde markt van bestemming, voor zover deze bestaat, met betrekking tot invasieve uitheemse soorten.</t>
  </si>
  <si>
    <t>3DNF6X193tXoykMO0eysg9</t>
  </si>
  <si>
    <t>De producent of de klant van de producent behoort informatie beschikbaar te hebben over de regelgeving betreffende invasieve uitheemse soorten voor alle landen waarin is voorgenomen producten te produceren of te verhandelen (nationaal en/of internationaal). Er behoort een lijst met invasieve uitheemse soorten te zijn voor het land van productie en voor elk beoogd land van bestemming.
Dit is niet van toepassing als er geen lijst is die de invasieve uitheemse soorten voor het land van productie of bestemming specificeert.
Dit is niet van toepassing als de producent niet op de hoogte is van het land van bestemming van het product.</t>
  </si>
  <si>
    <t>2AkWRCSbZwSgg3JGSyni9q</t>
  </si>
  <si>
    <t>FO 04.01.03</t>
  </si>
  <si>
    <t>52qPpkstBpYpRFeBckj96R</t>
  </si>
  <si>
    <t>De producent gebruikt teelttechnieken om de kans op bodemerosie te verminderen.</t>
  </si>
  <si>
    <t>5IJBYr8bZODD3BxhUSqqyO</t>
  </si>
  <si>
    <t>Er moet bewijs zijn van beheer- en herstelmaatregelen (grondbedekking, contourploegen op hellingen, afwatering, inzaaien van gras of groenbemesters, bomen en struiken aan de randen van locaties, etc.) om bodemerosie te minimaliseren (door water, wind, etc.).</t>
  </si>
  <si>
    <t>6GGR163KNx1sTit3j0ivMP</t>
  </si>
  <si>
    <t>51dEJevgLccjgMv2X3yorp</t>
  </si>
  <si>
    <t>FO 02.01.01</t>
  </si>
  <si>
    <t>2RGt3WXChRG9iwAqcBYvLg</t>
  </si>
  <si>
    <t>Alle geregistreerde producten zijn terug te traceren tot en te traceren vanaf het geregistreerde bedrijf waar ze zijn geproduceerd en verwerkt (indien van toepassing).</t>
  </si>
  <si>
    <t>5INJbIfIWDA06PlCdtRcBg</t>
  </si>
  <si>
    <t>Er moet een gedocumenteerd identificatie- en traceerbaarheidssysteem zijn waarmee geregistreerde producten terug getraceerd kunnen worden tot het geregistreerde bedrijf of leverancier, of tot de geregistreerde bedrijven of leveranciers van de Optie 2 producentengroep, en naar de directe klant (één stap omhoog en één stap omlaag).
Oogstinformatie moet een partij of lot koppelen aan de productieregistraties van de bedrijven of de specifieke producenten. Productverwerking moet ook worden gedekt, indien van toepassing.</t>
  </si>
  <si>
    <t>2PabgCVl2axbE6gvoMhnNb</t>
  </si>
  <si>
    <t>51s66F4cAuh8nQZEHezyxl</t>
  </si>
  <si>
    <t>FO 10.08</t>
  </si>
  <si>
    <t>7aamMu8P6Yc8FsFHl0QR6f</t>
  </si>
  <si>
    <t>De producent onderneemt actie om te voorkomen dat invasieve uitheemse soorten worden geïntroduceerd of vrijgegeven in het productiesysteem en het naburige ecosysteem.</t>
  </si>
  <si>
    <t>2qOynEWWQqGM6buo9SqYYP</t>
  </si>
  <si>
    <t>De producent behoort zich bewust te zijn van een lijst met invasieve uitheemse soorten die als zodanig worden beschouwd door het land van productie, als een dergelijke lijst bestaat.
De producent behoort aan te tonen dat er maatregelen zijn genomen om productie, marketing, introductie of vrijgave van deze soorten in het bedrijf en/of het naburige ecosysteem te voorkomen.</t>
  </si>
  <si>
    <t>27FMOAVaX4IEkKoIk7PSnI</t>
  </si>
  <si>
    <t>FO 11.01</t>
  </si>
  <si>
    <t>ZpMtnUrfTULrcW8ukgaKU</t>
  </si>
  <si>
    <t>Het energieverbruik van het bedrijf wordt bijgehouden.</t>
  </si>
  <si>
    <t>6SKD08l7RitlmvQU66c0zQ</t>
  </si>
  <si>
    <t>Er moeten registraties aanwezig zijn van het energieverbruik op het bedrijf (bijv. facturen waar het energieverbruik gedetailleerd wordt beschreven). De producent (of, indien van toepassing, de manager kwaliteitsbeheersysteem (QMS)) moet zich bewust zijn van:
\- waar en hoe energie verbruikt wordt (proces, machines, overig);
\- hoeveelheid gebruikte energie per bron (elektriciteit, brandstoffen, overige);
\- aandeel gebruikte hernieuwbare versus niet-hernieuwbare energie, als dergelijke informatie beschikbaar is.
Bij afwezigheid van energiemeters (bijv. bij kleine producenten), zijn ramingen aanvaardbaar.
Bij Optie 2 producentengroepen is bewijs op QMS-niveau aanvaardbaar.</t>
  </si>
  <si>
    <t>4d9ucNGdAsunr2tbELZ2oO</t>
  </si>
  <si>
    <t>2VjbjKk5ZqRQIy6Ryw04qk</t>
  </si>
  <si>
    <t>FO 02.02.01</t>
  </si>
  <si>
    <t>3Yat03GoAbPwA2OY4OQIae</t>
  </si>
  <si>
    <t>Er is een effectief systeem aanwezig om alle producten die afkomstig zijn van GLOBALG.A.P. gecertificeerde processen te identificeren en deze te scheiden van producten die afkomstig zijn van niet-gecertificeerde processen.</t>
  </si>
  <si>
    <t>7HpRGU2C5UYrKq7iYxFAgT</t>
  </si>
  <si>
    <t>Het moet mogelijk zijn om alle producten die afkomstig zijn van GLOBALG.A.P. gecertificeerde productieprocessen te identificeren en ze gescheiden te houden van producten die afkomstig zijn van niet-gecertificeerde processen.</t>
  </si>
  <si>
    <t>1WLl5crwUtAKu9uhWYEzsL</t>
  </si>
  <si>
    <t>7hMevDUzptlKptbCXwxgER</t>
  </si>
  <si>
    <t>FO 04.04.01</t>
  </si>
  <si>
    <t>4CJA1bTPWTaL67RQvEF1ua</t>
  </si>
  <si>
    <t>De toepassing van meststoffen neemt de behoeften van het gewas en de nutriëntenbijdrage van meststoffen in acht, om het verlies van nutriënten te minimaliseren.</t>
  </si>
  <si>
    <t>2I0rxthUS40IF40FF6Ech5</t>
  </si>
  <si>
    <t>De producent moet een programma maken voor het toepassen van meststoffen (tijd, frequentie en hoeveelheid) om het verlies van nutriënten te minimaliseren. Het programma moet het volgende in overweging nemen:
\- de voedingsbehoeften van het gewas;
\- de voedingsbijdrage van meststoftoepassingen, met inbegrip van organische mest en water dat bij irrigatie wordt gebruikt;
\- behoud van de vruchtbaarheid van de bodem.
Registraties van analyses en/of gewasspecifieke documentatie moeten aanwezig zijn ter bewijsvoering.
De producent moet ten minste een keer voor elk afzonderlijk geoogst gewas en op een verantwoorde, regelmatige basis (bijv. elke twee weken in een gesloten systeem) voor continu geoogst product berekeningen uitvoeren. (De analyse mag uitgevoerd worden met eigen materiaal of mobiele uitrusting).</t>
  </si>
  <si>
    <t>3R84nmeK4iATbuwZ2gsDsb</t>
  </si>
  <si>
    <t>6A3ffduopCYBDPs2ia3uU2</t>
  </si>
  <si>
    <t>FO 04.01.02</t>
  </si>
  <si>
    <t>39xZjmLqFSsQLcx4jxucfr</t>
  </si>
  <si>
    <t>Er worden technieken gebruikt om de bodemstructuur te verbeteren of te behouden en bodemverdichting te voorkomen.</t>
  </si>
  <si>
    <t>4AQrfhuw1XUq5syMhe9slM</t>
  </si>
  <si>
    <t>Er moet bewijs zijn van de toepassing van technieken (het gebruik van diepwortelende gewassen, drainage, (meng)woelen, het gebruik van lagedrukbanden, geleidingssporen, permanente rijmarkering, etc.) die geschikt zijn voor gebruik op het land en, indien mogelijk, bodemverdichting minimaliseren, isoleren of helemaal wegnemen.</t>
  </si>
  <si>
    <t>3k15VkplHGX2PgLKNCmrCz</t>
  </si>
  <si>
    <t>FO 11.03</t>
  </si>
  <si>
    <t>7totwDd9gWGmkequsaXWYR</t>
  </si>
  <si>
    <t>In het plan voor het verbeteren van de energie-efficiënte wordt gekeken naar het minimaliseren van het gebruik van niet-hernieuwbare energie.</t>
  </si>
  <si>
    <t>5AtxuNFwxpH35RV2aMmGgK</t>
  </si>
  <si>
    <t>De producent moet overwegen om het gebruik van niet-hernieuwbare energie tot het minimum te beperken en in plaats daarvan hernieuwbare energie te gebruiken.
Een voorbeeld van een metrisch gegeven dat gebruikt kan worden om het gebruik van niet-hernieuwbare energie te volgen is: het aandeel hernieuwbare/niet-hernieuwbare bronnen als percentage (%) van het totaal.</t>
  </si>
  <si>
    <t>3JRs9sAPxoXUahQZyIHx5j</t>
  </si>
  <si>
    <t>FO 11.02</t>
  </si>
  <si>
    <t>724J7qC3cZvLDK75pEhuKu</t>
  </si>
  <si>
    <t>Er is een plan voor het verbeteren van de energie-efficiëntie op het bedrijf, dat gebaseerd is op het resultaat van het bijhouden van het energieverbruik.</t>
  </si>
  <si>
    <t>z9B9w7A2V6PtOI0rxms5a</t>
  </si>
  <si>
    <t>Er moet bewijs zijn dat de registraties van energie ten minste jaarlijks worden geanalyseerd om:
\- kansen te identificeren voor het verbeteren van de energie-efficiëntie;
\- zelfgedefinieerde doelen op te stellen.
Aanvaardbare metrische gegevens kunnen bijvoorbeeld zijn: de totale hoeveelheid gebruikte energie op het bedrijf per maand.
Landbouwmachines/installaties moeten worden geselecteerd en goed worden onderhouden voor een optimaal energieverbruik.</t>
  </si>
  <si>
    <t>2JLTaxEQZoExPs4ZEIRNKI</t>
  </si>
  <si>
    <t>FO 04.01.04</t>
  </si>
  <si>
    <t>bI9udGoNwlwIPbZWjDvxS</t>
  </si>
  <si>
    <t>De producent bewaart registraties van de data waarop wordt gezaaid en geplant.</t>
  </si>
  <si>
    <t>7iesLoQDjJBpwFYYSgEKEi</t>
  </si>
  <si>
    <t>Er worden registraties bewaard van de zaai-/plantdata.</t>
  </si>
  <si>
    <t>5mSlaOszUEHd0BAbqSmBbW</t>
  </si>
  <si>
    <t>FO 04.05.02</t>
  </si>
  <si>
    <t>6hUpiuLftZxqDRQjTjAzAt</t>
  </si>
  <si>
    <t>Aangekochte anorganische meststoffen zijn voorzien van documenten betreffende de chemische samenstelling, inclusief zware metalen.</t>
  </si>
  <si>
    <t>5BFZKwGUM0k3S2e1ypiEiP</t>
  </si>
  <si>
    <t>Gedocumenteerd bewijs betreffende chemische samenstelling, waaronder zware metalen, moet beschikbaar zijn voor alle anorganische meststoffen die de afgelopen 12 maanden zijn gebruikt op geregistreerde gewassen. In het geval van de eerste audit, behoren registraties beschikbaar te zijn van de afgelopen drie maanden.</t>
  </si>
  <si>
    <t>3XAgnXz2B2MkrodMxTOllI</t>
  </si>
  <si>
    <t>FO 04.02.01</t>
  </si>
  <si>
    <t>5sBJEU9Yh11QkBMjDGO69O</t>
  </si>
  <si>
    <t>Er is een gedocumenteerde rechtvaardiging voor het gebruik van grondontsmetters.</t>
  </si>
  <si>
    <t>31fxhqt7XJMPSvSpJAiLeI</t>
  </si>
  <si>
    <t>Er moet gedocumenteerd(e) bewijs en rechtvaardiging zijn voor het gebruik van grondontsmetters, met inbegrip van aan te pakken probleem, locatie, datum, werkzame stof, hoeveelheid, doses, toepassingsmethode en uitvoerder. Methylbromide mag nooit worden gebruikt.</t>
  </si>
  <si>
    <t>6twC7WvSzvTac9PtqXVar6</t>
  </si>
  <si>
    <t>6PXBd5F7khUis9LNtJ7uMx</t>
  </si>
  <si>
    <t>FO 04.02.02</t>
  </si>
  <si>
    <t>9zddHxyV5qLkUOtGH4ZtI</t>
  </si>
  <si>
    <t>De veiligheidstermijn voorafgaand aan het planten wordt aangehouden.</t>
  </si>
  <si>
    <t>325qiE0KA8UWT0uoKwyZn3</t>
  </si>
  <si>
    <t>De veiligheidstermijn voorafgaand aan het planten moet geregistreerd worden.</t>
  </si>
  <si>
    <t>7GJHldkb3WbO9dD9xzdm4Z</t>
  </si>
  <si>
    <t>FO 04.03.03</t>
  </si>
  <si>
    <t>5aJFxPO4wNkGJz6CfsP3iK</t>
  </si>
  <si>
    <t>Natuurlijke substraten zijn niet afkomstig uit aangewezen beschermde gebieden.</t>
  </si>
  <si>
    <t>6BrFgghMU9Ua4qs4bzFbGk</t>
  </si>
  <si>
    <t>Er moeten registraties zijn waaruit de herkomst van het gebruikte natuurlijke substraat blijkt. Deze registraties moeten aantonen dat het substraat niet afkomstig is uit aangewezen beschermde gebieden.</t>
  </si>
  <si>
    <t>Jfokfy0DypbRD7D7zEF8h</t>
  </si>
  <si>
    <t>5oCkXTJdFGwstXYPbMisck</t>
  </si>
  <si>
    <t>FO 03.03.01</t>
  </si>
  <si>
    <t>Uu8eoF6jDDN2s7k3idkoh</t>
  </si>
  <si>
    <t>Bij het planten van of proeven met genetisch gemodificeerde gewassen is de geldende regelgeving in het land van productie in acht genomen.</t>
  </si>
  <si>
    <t>5UYetgLLjl3Oed8coq76Nf</t>
  </si>
  <si>
    <t>De producent moet beschikken over een kopie van de geldende wetgeving in het land van productie en moet hieraan voldoen. Registraties van de specifieke modificatie en/of de unieke identificatie moeten worden bewaard. Er moeten specifieke teelt- en managementadviezen worden verkregen.</t>
  </si>
  <si>
    <t>1MAAg94AQdklTBAzABM4wS</t>
  </si>
  <si>
    <t>7ifKEcvN3QUCLa7b59iPF5</t>
  </si>
  <si>
    <t>FO 03.03.03</t>
  </si>
  <si>
    <t>5sPsBLZ6my7JXwOJpxdIXQ</t>
  </si>
  <si>
    <t>De directe klanten van de producent zijn geïnformeerd over de genetisch gemodificeerde organismen (GGO)-status van het product.</t>
  </si>
  <si>
    <t>3dtG1JaPk0eOFqThXqFva4</t>
  </si>
  <si>
    <t>Gedocumenteerd bewijs van communicatie moet worden bijgehouden en moet het mogelijk maken te verifiëren dat alle producten die aan directe klanten worden geleverd, aan de overeengekomen eisen voldoen.</t>
  </si>
  <si>
    <t>6p8eHn0JMjasmwCN7u2anS</t>
  </si>
  <si>
    <t>FO 04.03.04</t>
  </si>
  <si>
    <t>prftENQvUX5pWHZzIcqO2</t>
  </si>
  <si>
    <t>Minstens 10% van het volume van substraten dat in de productie wordt gebruikt, is een alternatief voor veen, er is een plan om de gebruikte hoeveelheid veen voortdurend te verminderen, en er is een plan om alleen verantwoord gewonnen veen te gebruiken.</t>
  </si>
  <si>
    <t>XMP3o8tuzfOZRBP03DB5P</t>
  </si>
  <si>
    <t>Er moet bewijs beschikbaar zijn dat minstens 10% van het totale volume aan grondstoffen in substraten dat in de productie wordt gebruikt, geen veen is, maar een hernieuwbaar alternatief hiervoor (hernieuwbaar verwijst naar minder dan 50 jaar).
Er moet een gedocumenteerde rechtvaardiging zijn in gevallen waarin vervanging niet haalbaar is.
Veen verwijst naar veenmos (Sphagnum sp.), niet naar kokosgruis of ander soort veen.
Verantwoord gewonnen veen verwijst naar veen dat met certificering is geteeld, bijv. het certificaat “Responsibly Produced Peat (RPP)”.</t>
  </si>
  <si>
    <t>lOpb0fLvZm9IJJqciS5cp</t>
  </si>
  <si>
    <t>FO 03.03.04</t>
  </si>
  <si>
    <t>10cXZcg7pFtEoKBuOII1x2</t>
  </si>
  <si>
    <t>Een procedure voor het gebruik en het verwerken van genetisch gemodificeerd materiaal is beschikbaar.</t>
  </si>
  <si>
    <t>3aeeHQgOZzsv0aCKmfgI7v</t>
  </si>
  <si>
    <t>Er moet een gedocumenteerde procedure beschikbaar zijn die uitlegt hoe genetisch gemodificeerd materiaal (gewassen en proeven) worden verwerkt en opgeslagen om het risico op verontreiniging met conventioneel materiaal (zoals onbedoelde vermenging met naburige niet-genetisch gemodificeerde gewassen) te voorkomen en om de productintegriteit te behouden.</t>
  </si>
  <si>
    <t>3Q35u11oCNGGok4GkvdDq8</t>
  </si>
  <si>
    <t>FO 03.03.05</t>
  </si>
  <si>
    <t>7eKuzn718FIsCH831X5WcJ</t>
  </si>
  <si>
    <t>Onbedoelde vermenging van genetisch gemodificeerde (GG-)gewassen met conventionele gewassen wordt vermeden.</t>
  </si>
  <si>
    <t>2fQuFHHuLs7deDSaA1yzbx</t>
  </si>
  <si>
    <t>Er moet een visuele beoordeling worden uitgevoerd van de identificatie van de GG-gewassen en de integriteit van de opslag.</t>
  </si>
  <si>
    <t>5jfAdy9W6eRU3WKtYivBGk</t>
  </si>
  <si>
    <t>FO 06.01</t>
  </si>
  <si>
    <t>3HJPS5zhCKy3JND4Rwupk</t>
  </si>
  <si>
    <t>Implementatie van geïntegreerde bestrijding (IPM) wordt ondersteund door training of advies.</t>
  </si>
  <si>
    <t>2BsRYoLuuy2ubdLwaB0zfe</t>
  </si>
  <si>
    <t>Indien de technisch verantwoordelijke persoon de producent is, dan moet ervaring zijn aangevuld met technische kennis (toegang tot technische literatuur over IPM, deelname aan specifieke trainingen, etc.) of het gebruik van hulpmiddelen (software, detectiemethoden op het bedrijf, etc.).
Indien een externe adviseur assistentie heeft verleend, dan moet training en technische competentie aangetoond worden via officiële kwalificaties, specifieke cursussen, etc., tenzij deze persoon voor dat doel in dienst is bij een competente organisatie.
Bij Optie 2 producentengroepen, is bewijs op kwaliteitsbeheersysteem (QMS)-niveau aanvaardbaar.</t>
  </si>
  <si>
    <t>6sAnZuzrLy7KwfabltbVL2</t>
  </si>
  <si>
    <t>4zyNsvao9Kg4V8qYucGkhk</t>
  </si>
  <si>
    <t>FO 06.02</t>
  </si>
  <si>
    <t>3h0V2xqmL2Gd1AkpAVnTrz</t>
  </si>
  <si>
    <t>De producent wordt geïnformeerd over de relevante plagen, ziekten en onkruid waardoor zijn/haar geregistreerde gewassen worden aangetast.</t>
  </si>
  <si>
    <t>4dj2Grt8HdQrQO4Dwtr2XG</t>
  </si>
  <si>
    <t>Er moet bewijs zijn dat de producent informatie en kennis heeft over plagen, ziekten en onkruid waardoor de geregistreerde gewassen aangetast kunnen worden (individueel of per groep gewassen). Bewijs kan worden gegeven aan de hand van mondelinge demonstratie door de producent of aan de hand van observatie op het vlak van genomen maatregelen. In het geval van de uitbraak van een plaag, moet de producent in staat zijn aan te tonen of uit te leggen welke plaag het gewas aantast en aan de hand van het plan voor geïntegreerde bestrijding (IPM) aangeven welke maatregelen kunnen worden verbeterd om een soortgelijke situatie een volgende keer te voorkomen.
Bij Optie 2 producentengroepen, is bewijs op kwaliteitsbeheersysteem (QMS)-niveau aanvaardbaar.</t>
  </si>
  <si>
    <t>1D40lvB2CjQn6V2RvOZw0B</t>
  </si>
  <si>
    <t>FO 06.04</t>
  </si>
  <si>
    <t>4MoFBCqGYkdqO5T246L4FV</t>
  </si>
  <si>
    <t>De producent is zich bewust van de vatbaarheid van het ras voor ziekten en plagen.</t>
  </si>
  <si>
    <t>5Ryvl3UVMLbPTNcBrFBIXc</t>
  </si>
  <si>
    <t>Er behoort bewijs te zijn dat de producent inzicht heeft in de mate waarin het geregistreerde ras kwetsbaar is voor plagen en ziekten.
Er hoeft geen schriftelijk bewijs te zijn en het bewijs kan bestaan uit de eigen ervaring van de producent.</t>
  </si>
  <si>
    <t>1gZll4bOCxosKoKhEl2rq8</t>
  </si>
  <si>
    <t>FO 02.02.03</t>
  </si>
  <si>
    <t>7o9ZGXrI3LsaCRnWQLVWDw</t>
  </si>
  <si>
    <t>Een laatste verificatiestap wordt uitgevoerd om de correcte productverzending van producten die afkomstig zijn van gecertificeerde en niet-gecertificeerde productieprocessen zeker te stellen.</t>
  </si>
  <si>
    <t>7uraIPLkbvCUkNefsiD4Ic</t>
  </si>
  <si>
    <t>Er moet een procedure aanwezig zijn die aantoont dat de producten op juiste wijze zijn geïdentificeerd en dat ze juist zijn verzonden volgens de certificeringsstatus.</t>
  </si>
  <si>
    <t>5dUBmxzMj7AFpoxu4yDyB7</t>
  </si>
  <si>
    <t>FO 06.03</t>
  </si>
  <si>
    <t>6eO74zWQ2FYPyrQ303cy00</t>
  </si>
  <si>
    <t>Er is een plan voor geïntegreerde bestrijding (IPM) waarin de maatregelen zijn beschreven die op bedrijfsniveau worden gebruikt voor het bestrijden van plagen, ziekten en onkruid die het/de geregistreerde gewas(sen) aantasten.</t>
  </si>
  <si>
    <t>N3mbg5si1Dwq9ore4eoiK</t>
  </si>
  <si>
    <t>Het IPM-plan moet de maatregelen beschrijven die de producent inzet of overweegt in te zetten voor het bestrijden van plagen, ziekten en onkruid, die relevant zijn voor het/de geregistreerde gewas(sen) (individueel of per groep gewassen).
Dit moet omvatten:
\- een stapsgewijze aanpak op basis van de preventieve, niet-chemische en chemische methoden die moeten worden toegepast afhankelijk van het gewas en de specifieke situatie naar het oordeel van de producent of de deskundige adviseur;
\- het monitoren van plagen, ziekten en onkruid om te bepalen of interventie noodzakelijk is, met een grenswaarde voor maatregelen die door de producent wordt bepaald.
Bij Optie 2 producentengroepen, is bewijs op kwaliteitsbeheersysteem (QMS)-niveau aanvaardbaar.</t>
  </si>
  <si>
    <t>65PtYG0YOafAcoZuv67qRK</t>
  </si>
  <si>
    <t>FO 02.03.01</t>
  </si>
  <si>
    <t>4T3D3LTJ5Jbv9tNQLyJfV6</t>
  </si>
  <si>
    <t>Er zijn verkoopregistraties aanwezig voor alle verkochte hoeveelheden van alle geregistreerde producten.</t>
  </si>
  <si>
    <t>4uQsnRAf41quVfKScqgUZt</t>
  </si>
  <si>
    <t>Verkoopgegevens van de hoeveelheden producten die afkomstig zijn van gecertificeerde en, indien van toepassing, niet-gecertificeerde productieprocessen moeten worden geregistreerd voor alle geregistreerde producten, waarbij speciale aandacht moet worden besteed aan de verkochte hoeveelheden en de verstrekte beschrijvingen. De documenten moeten aantonen dat er een consistent evenwicht is tussen de input en de output van producten die afkomstig zijn van gecertificeerde en niet-gecertificeerde productieprocessen.</t>
  </si>
  <si>
    <t>3bNRfY2TpP6vkYKG0u4wwr</t>
  </si>
  <si>
    <t>5dQa9J4w5GSDY03rp98Igs</t>
  </si>
  <si>
    <t>FO 06.07</t>
  </si>
  <si>
    <t>44u8SvW6a3oynh8PYg1iN1</t>
  </si>
  <si>
    <t>De producent doet interventies om plagen te bestrijden.</t>
  </si>
  <si>
    <t>6kf2SdiObS6TJjr9w172vt</t>
  </si>
  <si>
    <t>De producent moet bewijs laten zien voor situaties waarin specifieke interventies zijn gedaan tegen plagen met een negatief effect op de economische waarde van een gewas. Indien gewasbeschermingsmiddelen worden gebruikt als interventie, moet de producent een risicogebaseerde aanpak laten zien voor de selectie van de gewasbeschermingsmiddelen waarbij de gevaren in aanmerking worden genomen (bijv. toxiciteit). De producent kan ervoor kiezen geen maatregelen tegen de plaag te nemen en het economische verlies te dragen. Waar mogelijk moeten niet-chemische methoden worden overwogen.
“N.v.t.” als er geen interventie door de producent heeft plaatsgevonden.</t>
  </si>
  <si>
    <t>63xuzVUvh3fq7hsPyML6ds</t>
  </si>
  <si>
    <t>FO 02.02.04</t>
  </si>
  <si>
    <t>36t4dNPfjkIXJY8DSMYmUo</t>
  </si>
  <si>
    <t>Producten die zijn ingekocht bij verschillende bronnen, worden geïdentificeerd.</t>
  </si>
  <si>
    <t>4Ph7l1XldnHtIFj8jiugfX</t>
  </si>
  <si>
    <t>Er moeten procedures (passend bij de schaalgrootte van de activiteiten) worden opgesteld, gedocumenteerd en onderhouden om voor alle geregistreerde producten de hoeveelheden te identificeren die afkomstig zijn van gecertificeerde en, indien van toepassing, niet-gecertificeerde productieprocessen die zijn ingekocht bij verschillende bronnen (d.w.z. andere producenten of handelaren).
De registraties moeten het volgende omvatten:
\- productbeschrijving;
\- GLOBALG.A.P.-certificeringsstatus;
\- hoeveelheden ingekocht(e) product(en);
\- leveranciersgegevens;
\- kopie van de GLOBALG.A.P.-certificaten indien van toepassing;
\- traceerbaarheidsgegevens/-codes met betrekking tot de ingekochte producten;
\- ontvangen inkooporders en/of facturen;
\- lijst van goedgekeurde leveranciers.</t>
  </si>
  <si>
    <t>3pPXj3qNiLiJapNWrZ1iXM</t>
  </si>
  <si>
    <t>FO 06.06</t>
  </si>
  <si>
    <t>2vnCdi2zcv4QNvNXyj7mCW</t>
  </si>
  <si>
    <t>De producent brengt het monitoren van zijn/haar geregistreerde gewassen in praktijk om de bestrijding van plagen en ziekten te plannen.</t>
  </si>
  <si>
    <t>11MyqnQKeX5obW05CtGUoE</t>
  </si>
  <si>
    <t>De producent moet aantonen dat ten minste twee activiteiten voor de geregistreerde gewassen zijn geïmplementeerd (individueel of per groep gewassen) die bepalen wanneer en in welke mate plagen en hun natuurlijke vijanden aanwezig zijn, en dat deze informatie gebruikt wordt voor het bepalen van de toe te passen bestrijdingstechnieken.</t>
  </si>
  <si>
    <t>74avinUKxcmdHz9GlSUIxe</t>
  </si>
  <si>
    <t>FO 06.08</t>
  </si>
  <si>
    <t>5FOpXHkABjb11jkm8LA8kN</t>
  </si>
  <si>
    <t>Aanbevelingen om resistentie te voorkomen zijn opgevolgd om de effectiviteit van beschikbare gewasbeschermingsmiddelen te behouden.</t>
  </si>
  <si>
    <t>142ax0ZDlyUXJGePne6Qcr</t>
  </si>
  <si>
    <t>Als het niveau van een plaag, ziekte of onkruid om herhaalde bestrijding bij de gewassen vraagt, dan moet er bewijs zijn dat aanbevelingen om resistentie te voorkomen op het etiket of andere bronnen (indien beschikbaar) worden opgevolgd. Als er slechts één chemische werkwijze of klasse gewasbeschermingsmiddelen bestaat of is toegestaan in het land van productie of land van export, is rotatie van productsoorten wellicht niet mogelijk als gevolg van gebrek aan beschikbare geschikte alternatieven.
Herhaald gebruik van hetzelfde/dezelfde gewasbeschermingsmiddel(en) met hetzelfde werkingsmechanisme kan leiden tot selectie van plagen die resistent zijn voor deze gewasbeschermingsmiddelen.
De strategie van het tegengaan van resistentie moet worden gedocumenteerd en de volgende punten omvatten:
\- volg altijd de aanbevelingen op het productetiket;
\- vermijd lagere dosispercentages om optimale toepassingskwaliteit te waarborgen;
\- gebruik rotatieprogramma’s en mengsels van gewasbeschermingsmiddelen met verschillende werkingsmechanismen die effectief zijn tegen het doel, indien beschikbaar;
\- beperk, voor zover mogelijk, het aantal toepassingen met hetzelfde werkingsmechanisme in een teeltseizoen als percentage van het totale aantal toepassingen.
Bij Optie 2 producentengroepen, is bewijs op kwaliteitsbeheersysteem (QMS)-niveau aanvaardbaar.</t>
  </si>
  <si>
    <t>2GelZVKlxkI6G5X2UlQeWp</t>
  </si>
  <si>
    <t>FO 02.03.02</t>
  </si>
  <si>
    <t>wyeCJ54KTzkeOgl0DgFbJ</t>
  </si>
  <si>
    <t>Hoeveelheden (geproduceerd, opgeslagen en/of ingekocht) worden geregistreerd en samengevat voor alle producten.</t>
  </si>
  <si>
    <t>2j8dxhUpgq21fH268f4K6T</t>
  </si>
  <si>
    <t>Hoeveelheden (waaronder informatie over volumes of gewicht) van inkomende (met inbegrip van ingekochte producten), uitgaande (waaronder afgewezen producten, afval, pulp, etc.) en opgeslagen producten (zowel van gecertificeerde als, indien van toepassing, niet-gecertificeerde productieprocessen) moeten geregistreerd worden en er moet een samenvatting worden bijgehouden voor alle geregistreerde producten om het proces van massabalansverificatie mogelijk te maken.
De frequentie van de massabalansverificatie moet gedefinieerd worden en passen bij de schaalgrootte van de activiteiten, maar deze dient per product ten minste eenmaal per jaar plaats te vinden. Documenten die de massabalans aantonen, moeten duidelijk herkenbaar zijn. Dit principe en de desbetreffende criteria zijn van toepassing op alle producenten die GLOBALG.A.P.-certificering aanvragen of onderhouden.</t>
  </si>
  <si>
    <t>6KbD6879hABZJ3an6pDIYW</t>
  </si>
  <si>
    <t>FO 02.03.03</t>
  </si>
  <si>
    <t>2mQa7I6sS89QbOiTxo5tLZ</t>
  </si>
  <si>
    <t>Product dat verloren of weggegooid is tijdens het verwerkingsproces, wordt geregistreerd.</t>
  </si>
  <si>
    <t>7H4QvFE2qATQ7fpKCM82B0</t>
  </si>
  <si>
    <t>Er moeten conversieratio's berekend worden en beschikbaar zijn voor elk relevant verwerkingsproces (tijdens het planten van zaailingen, oogsten, etc.). Alle hoeveelheden productafval die gegenereerd worden, moeten geschat en/of vastgelegd worden.</t>
  </si>
  <si>
    <t>4uibv1wBBkNZaoSvJmqumT</t>
  </si>
  <si>
    <t>FO 05.01.02</t>
  </si>
  <si>
    <t>Vt25LyaIDxdpyZm3SbYTC</t>
  </si>
  <si>
    <t>Een waterbeheerplan identificeert waterbronnen en omvat maatregelen om milieukwesties aan te pakken en efficiëntie van watergebruik te vergroten.</t>
  </si>
  <si>
    <t>2Kp57L96eof6n2id9gaDqy</t>
  </si>
  <si>
    <t>Er moet een gedocumenteerd en geïmplementeerd plan van aanpak zijn, dat binnen de afgelopen 12 maanden is goedgekeurd door het management en dat een of meer van de volgende elementen bevat:
\- kaarten, foto's, tekeningen (handgemaakte tekeningen zijn aanvaardbaar) of andere middelen om de locatie van de waterbron(nen), vaste inrichtingen en de stroom van het watersysteem (met inbegrip van opslagsystemen, reservoirs of andere vormen van het vastleggen van water voor hergebruik) te bepalen;
\- vaste inrichtingen, waaronder putten, schuiven, kleppen, retouren en andere bovengrondse elementen die samen een volledig irrigatiesysteem vormen, allen dusdanig gedocumenteerd dat de plaats ervan in het veld bepaald kan worden;
\- maatregelen ter voorkoming van de uitputting en verontreiniging van waterbronnen;
\- maatregelen voor het waarborgen van efficiënt(e) gebruik en toepassing;
\- onderhoud van irrigatieapparatuur.
Het volgende moet worden opgenomen in het plan van aanpak:
\- voorziening van training en/of opfriscursus voor medewerkers die verantwoordelijk zijn voor toezicht of uitvoerende taken;
\- verbeterplannen voor de korte en lange termijn, met tijdsplanningen voor het geval zich non-conformiteiten voordoen.</t>
  </si>
  <si>
    <t>1TyGiQcuRVxqRPsWm6pYn7</t>
  </si>
  <si>
    <t>5GJnBn0XaHPkzo9hXhVvqW</t>
  </si>
  <si>
    <t>7MMjRlEcJiQ7j2bvm8liSY</t>
  </si>
  <si>
    <t>FO 01.06.02</t>
  </si>
  <si>
    <t>4FNjciZm5VAopAfvMemNHD</t>
  </si>
  <si>
    <t>Medewerkers worden gewezen op hun rechten met betrekking tot de standaard, en er is een klachtenmechanisme beschikbaar en geïmplementeerd waar medewerkers hun klachten vertrouwelijk kunnen melden en zonder angst voor represailles.</t>
  </si>
  <si>
    <t>6OCdsE01Yckjb14eStag7f</t>
  </si>
  <si>
    <t>Medewerkers moeten geïnformeerd worden (in de taal die de meeste medewerkers spreken) over de algemene onderwerpen die door de standaard worden gedekt, over de wettelijke rechten die door geldende regelgeving zijn toegekend, en over de mogelijkheid om klachten te melden aan hun werkgever.
De producent moet een mechanisme hebben om claims en klachten op te lossen, dat past bij de grootte van het bedrijf, het soort medewerkers en de arbeidsomstandigheden.
Het mechanisme moet vertrouwelijk en gebruiksvriendelijk zijn, en er moet een beschrijving beschikbaar zijn (d.w.z. waar en hoe kan melding worden gedaan, de verwachte termijn voor het oplossen van het probleem) voor de medewerkers, die steeds aanwezig is als de medewerkers op het bedrijf zijn. (De beschrijving kan bestaan uit pictogrammen of borden in de taal die de meeste medewerkers spreken.)
De registraties van de gemelde klachten moeten bewaard en gecontroleerd worden.</t>
  </si>
  <si>
    <t>11FBMuieNmnZtyeFBlepcF</t>
  </si>
  <si>
    <t>5QDg6vHd5OmlvaYlMMO3t2</t>
  </si>
  <si>
    <t>FO 01.07.01</t>
  </si>
  <si>
    <t>3cgQG49eXFAirl8sZLCd8z</t>
  </si>
  <si>
    <t>Er zijn procedures aanwezig voor het beheren en verwerken van niet-conforme producten.</t>
  </si>
  <si>
    <t>5SBbPstmDcuCT6l5yx7ZSh</t>
  </si>
  <si>
    <t>De term “niet-conform product” verwijst naar een product dat niet voldoet aan de eisen die door de klant, door regelgeving (bijv. fytosanitaire voorschriften) of de producent zelf zijn gedefinieerd. Binnen de context van de standaard verwijst deze term naar een product dat als niet-conform wordt geïdentificeerd terwijl het nog steeds onder de verantwoordelijkheid van de producent valt.
Niet-conforme producten moeten:
\- duidelijk geïdentificeerd en in quarantaine worden geplaatst indien van toepassing;
\- verwerkt of verwijderd worden naar de aard van het probleem en/of specifieke eisen van de klant.</t>
  </si>
  <si>
    <t>CSohyDpAegE66esWvDgT5</t>
  </si>
  <si>
    <t>6uPpFr9RXID01MDwZye96i</t>
  </si>
  <si>
    <t>FO 01.08.01</t>
  </si>
  <si>
    <t>3LpzXxRkGuuYkSehqsUgGS</t>
  </si>
  <si>
    <t>Er zijn gedocumenteerde procedures aanwezig om het terugroepen en uit de handel nemen van producten van de markt te beheren.</t>
  </si>
  <si>
    <t>7AUecnIN030Ci9K9HQaqqw</t>
  </si>
  <si>
    <t>De producent moet een gedocumenteerde procedure hebben die het volgende aangeeft:
\- de soorten gebeurtenissen die kunnen leiden tot het terugroepen en uit de handel nemen van producten;
\- de personen die verantwoordelijk zijn voor het nemen van beslissingen over het eventuele terugroepen en uit de handel nemen van producten;
\- het mechanisme voor het informeren van de volgende schakel in de supply chain;
\- de methoden voor het afstemmen van de voorraad.
Er moet een actuele lijst met telefoonnummers en e-mailadressen van contactpersonen in de volgende schakel beschikbaar zijn.</t>
  </si>
  <si>
    <t>743VeTmtrKzh2yBlulWP21</t>
  </si>
  <si>
    <t>5qAxE0dT8pqM9iBWKFZnM8</t>
  </si>
  <si>
    <t>FO 01.06.01</t>
  </si>
  <si>
    <t>6rKq4mmlkyQjV4tsQtOu07</t>
  </si>
  <si>
    <t>Er is een klachtenprocedure beschikbaar en geïmplementeerd met betrekking tot zowel interne als externe zaken die worden gedekt door de standaard.</t>
  </si>
  <si>
    <t>1cBPyygBZsvSLhAyPLoIIx</t>
  </si>
  <si>
    <t>Er moet een gedocumenteerde klachtenprocedure beschikbaar zijn die het registreren en opvolgen mogelijk maakt van alle ontvangen klachten met betrekking tot zaken die worden gedekt door de standaard en om maatregelen te registreren die met betrekking tot dergelijke klachten worden getroffen.
Als de producent door een bevoegde en/of lokale instantie op de hoogte wordt gesteld van het feit dat er een onderzoek naar hem/haar wordt verricht en/of indien de producent een sanctie binnen de scope van het certificaat heeft gekregen, moet de klachtenprocedure kennisgeving aan het GLOBALG.A.P.-secretariaat via de certificerende instelling (CI) omvatten.
In geval van klachten met betrekking tot de standaard (algeheel welzijn van medewerkers, milieubescherming, etc.) die de reputatie en geloofwaardigheid van het GLOBALG.A.P.-merk in gevaar kunnen brengen, moet de certificaathouder de CI direct informeren.
In het geval van producentengroepen hebben de leden van de producentengroep geen volledige klachtenprocedure nodig, maar alleen die delen die voor hen relevant zijn.
Medewerkers moet worden toegestaan klachten in te dienen bij hun werkgever over onderwerpen die door de standaard worden gedekt, en deze klachten moeten gedocumenteerd en aangepakt worden door de certificaathouder.</t>
  </si>
  <si>
    <t>4umDfDJkEjqGqjJDMoV29Q</t>
  </si>
  <si>
    <t>FO 01.03.02</t>
  </si>
  <si>
    <t>20kofxmNsdnDzAoAJXjvuw</t>
  </si>
  <si>
    <t>Er worden effectieve herstelmaatregelen genomen om tekortkomingen aan te pakken die zijn geconstateerd tijdens de zelfbeoordelingen/interne audits.</t>
  </si>
  <si>
    <t>wflw0fDpXIDUNyPyjSkfM</t>
  </si>
  <si>
    <t>Herstelmaatregelen moeten gedocumenteerd worden. Alle noodzakelijke wijzigingen moeten geïmplementeerd worden.
Het voldoen aan alle toepasselijke Major Musts en minstens 95% van de toepasselijke Minor Musts is vereist.
“N.v.t.” alleen als er geen tekortkomingen worden geconstateerd tijdens zelfbeoordelingen/interne audits.</t>
  </si>
  <si>
    <t>6OqbxahSFlVeKhLRgYFytR</t>
  </si>
  <si>
    <t>3l3MCwCl6O40VUIw5hu2C5</t>
  </si>
  <si>
    <t>FO 05.04.03</t>
  </si>
  <si>
    <t>7CHwril4eOHxxkIu6glI3n</t>
  </si>
  <si>
    <t>Er worden herstelmaatregelen getroffen op basis van de resultaten van de risicobeoordeling.</t>
  </si>
  <si>
    <t>5VqulFuK8NqDS4Gqj7JL3M</t>
  </si>
  <si>
    <t>Waar nodig behoren herstelmaatregelen en documentatie als onderdeel van het beheerplan beschikbaar te zijn, zoals aangegeven in de risicobeoordeling voor water en in actuele sectorspecifieke normen.</t>
  </si>
  <si>
    <t>25itD9t3AKPNN1d0JIB5bx</t>
  </si>
  <si>
    <t>7u1GYXAF1eveuvMCIJeAUr</t>
  </si>
  <si>
    <t>FO 01.03.03</t>
  </si>
  <si>
    <t>1FM5VpOQt13eRbCUpAUyuD</t>
  </si>
  <si>
    <t>Er is een gedocumenteerd plan voor voortdurende verbetering.</t>
  </si>
  <si>
    <t>3DOe60VwvHCofivpsEOcd3</t>
  </si>
  <si>
    <t>De producent moet de bedrijfsactiviteit evalueren en verbeteringen identificeren die moeten worden uitgevoerd, beoordeeld volgens de standaard. Deze verbeteringen moet in een langetermijnplan van drie jaar worden opgenomen.
Het plan voor voortdurende verbetering moet bestaan uit relevante zelfgedefinieerde doelen en beschrijven hoe voortgang richting elk doel gemonitord zal worden. Het plan kan omvatten:
\- beschrijving van een verbeterdoelstelling;
\- huidige status, met de datum van het behalen van het eerste doel;
\- geplande activiteiten;
\- beoogd resultaat met geschatte datum van verwezenlijking.</t>
  </si>
  <si>
    <t>2S4QgEIMvlaGVW97plBT6D</t>
  </si>
  <si>
    <t>FO 01.03.04</t>
  </si>
  <si>
    <t>3OZLsO9DAYxKGcvrOxyVOP</t>
  </si>
  <si>
    <t>Er is bewijs dat er een plan voor voortdurende verbetering is geïmplementeerd.</t>
  </si>
  <si>
    <t>3sW7JKgwjNIzBs35KbvLiP</t>
  </si>
  <si>
    <t>De implementatie van geïdentificeerde punten in het plan voor voortdurende verbetering moet worden ondersteund door bewijs.
Bewijs kan bestaan uit nieuwe procedures of beleidsregels, het delen van gegevens (om veranderingen te kwantificeren), training, etc.
Het plan voor voortdurende verbetering moet worden ondersteund door gedocumenteerd bewijs. Het bewijs dat wordt opgeslagen kan bevatten:
\- actuele resultaten van de inspanningen, met datum van evaluatie;
\- opmerkingen over de reden waarom de inspanning wel of niet succesvol was;
\- indien een of meer van de doelstellingen niet is bereikt: onderbouwing en beschrijving van nadere actie;
\- het delen van relevante gegevens met het GLOBALG.A.P.-secretariaat.</t>
  </si>
  <si>
    <t>5d1ifTrmvdzEhbLzwCDCrc</t>
  </si>
  <si>
    <t>FO 05.02.01</t>
  </si>
  <si>
    <t>379j8FnSaVTshzJmjUJXZl</t>
  </si>
  <si>
    <t>Er worden routinematig hulpmiddelen gebruikt om de irrigatie van het gewas te berekenen en te optimaliseren.</t>
  </si>
  <si>
    <t>kEfRTrUItuzVdC8l0fNIR</t>
  </si>
  <si>
    <t>De producent moet kunnen aantonen dat de waterbehoefte van het gewas wordt berekend op basis van gegevens (gegevens van een lokaal agrarisch instituut, neerslagmeters op het bedrijf, drainagebakken voor substraatteelt, verdampingsmeters, tensiometers om het vochtigheidspercentage van de bodem te bepalen, etc.).
Als er sprake is van hulpmiddelen op het bedrijf, moeten deze worden onderhouden om zeker te stellen dat ze technisch in orde zijn en naar behoren werken.
“N.v.t.” alleen voor gewassen waarbij alleen gebruikgemaakt wordt van natuurlijke regenval.</t>
  </si>
  <si>
    <t>3yEQbyyk01GoZYBCkYA4FP</t>
  </si>
  <si>
    <t>2McEDjMY5O8UuMcNOk9zQM</t>
  </si>
  <si>
    <t>FO 05.03.03</t>
  </si>
  <si>
    <t>4y4EPqYprRxoduV1Q2hrIX</t>
  </si>
  <si>
    <t>Er worden registraties bewaard van de gebruikte hoeveelheden water voor alle soorten activiteiten op het bedrijf (totaal gebruikte hoeveelheid).</t>
  </si>
  <si>
    <t>3e9QmxJA4KXYhjGwFttLS0</t>
  </si>
  <si>
    <t>Het totale watergebruik behoort te worden geregistreerd, waaronder, maar niet uitsluitend water voor irrigatie, zoals huishoudelijk gebruik, gebruik na het oogsten en overige. Dit kan worden geraamd en hoeft niet verplicht gemeten te worden.</t>
  </si>
  <si>
    <t>3bxp0a7dcsX1zRhf8lSDgg</t>
  </si>
  <si>
    <t>6VOo64jUoweuU3XSURPZgn</t>
  </si>
  <si>
    <t>FO 05.04.02</t>
  </si>
  <si>
    <t>7yDsW67zGYcm7jT9TYy3Mc</t>
  </si>
  <si>
    <t>Er wordt een risicobeoordeling opgesteld van de fysieke en chemische kwaliteit van water dat wordt gebruikt voor activiteiten voorafgaand aan het oogsten.</t>
  </si>
  <si>
    <t>26XyLegisMvr8T0dnUP6V4</t>
  </si>
  <si>
    <t>Activiteiten voorafgaand aan het oogsten omvatten irrigatie/fertigatie, spoeling, bespuiting, en overige.
Er moet een gedocumenteerde risicobeoordeling zijn waarin ten minste rekening wordt gehouden met het volgende:
\- identificatie van de waterbronnen en de historische testresultaten daarvan (indien van toepassing);
\- toepassingsmethode(n);
\- zuiverheid van het water dat wordt gebruikt voor toepassingen van gewasbeschermingsmiddelen.
Als richtlijn moet de producent de vereiste waternormen ontlenen aan het etiket op het gewasbeschermingsmiddel, de door de producenten van de chemicaliën verstrekte documentatie of een gekwalificeerde landbouwkundige om advies vragen.
De risicobeoordeling moet telkens worden bijgewerkt als er een verandering wordt doorgevoerd in het systeem of als er zich een situatie voordoet waardoor er een kans op verontreiniging van het systeem ontstaat.</t>
  </si>
  <si>
    <t>5JXZdBMfmVkAfoCajirt54</t>
  </si>
  <si>
    <t>FO 05.04.01</t>
  </si>
  <si>
    <t>5WvxoIYsE15AcbJZyj8KaP</t>
  </si>
  <si>
    <t>Het gebruik van behandeld rioolwater tijdens activiteiten voorafgaand aan het oogsten wordt onderbouwd aan de hand van een risicobeoordeling.</t>
  </si>
  <si>
    <t>6YXoJ8THmPm1gme54UWIGB</t>
  </si>
  <si>
    <t>Behandeld rioolwater mag uitsluitend worden gebruikt wanneer de risico’s zijn geïdentificeerd en effectief zijn tegengegaan.
Als behandeld rioolwater of geregenereerd water wordt gebruikt, moet de waterkwaliteit voldoen aan de geldende regelgeving, of de door de World Health Organization (WHO) gepubliceerde “Richtlijnen voor het veilig gebruik van afvalwater, uitwerpselen en grijs water” (2006), indien er geen geldende regelgeving bestaat.
Als water mogelijk verontreinigd is (bijv. opwaartse verontreinigingsbron), moet de producent aan de hand van analyse aantonen dat het water voldoet aan de geldende regelgeving en eisen, of aan de vereisten van de WHO-richtlijn, indien er geen geldende regelgeving bestaat.
Onbehandeld rioolwater mag nooit worden gebruikt voor gewassen.</t>
  </si>
  <si>
    <t>7F8v4Ys2sZGKS8GjyqaEDi</t>
  </si>
  <si>
    <t>FO 05.02.02</t>
  </si>
  <si>
    <t>otjpwee7gFLMM5JcF5PML</t>
  </si>
  <si>
    <t>Er zijn geldige vergunningen/licenties beschikbaar voor het watergebruik op bedrijfsniveau, indien bij wet vereist.</t>
  </si>
  <si>
    <t>5AfU69qbJeMdy95FTV7E3f</t>
  </si>
  <si>
    <t>Geldige vergunningen/licenties die zijn verstrekt door de bevoegde autoriteit moeten beschikbaar zijn voor al het volgende:
\- waterwinning op het bedrijf;
\- infrastructuur voor het opslaan van water;
\- alle vormen van gebruik van water op het bedrijf, zoals o.a. irrigatie;
\- het lozen van water in stroomgebieden van rivieren of andere milieugevoelige gebieden, indien bij wet vereist.
Voor het opvangen van water uit waterlopen binnen de buitengrenzen van het bedrijf kan een wettelijke vergunning van de autoriteiten nodig zijn.
Deze vergunningen/licenties moeten beschikbaar zijn voor de audit van de certificerende instelling (CI) en moeten van geldige datums voorzien zijn.
Als deze niet beschikbaar zijn waar ze vereist worden, moet er bewijs aanwezig zijn dat de producent de vergunning(en) actief heeft aangevraagd, de goedkeuring in behandeling is en er geen duidelijk bewijs is van een officieel verbod op het gebruik van de relevante waterbron(nen).</t>
  </si>
  <si>
    <t>5PjRiXstLC4CjnWsDhmPse</t>
  </si>
  <si>
    <t>FO 05.03.02</t>
  </si>
  <si>
    <t>2Ptvg1pRtwuOxnJOpwiBSw</t>
  </si>
  <si>
    <t>Er worden registraties bewaard van de hoeveelheden water die worden gebruikt bij irrigatie/fertigatie, met inbegrip van de totale toegepaste hoeveelheden van de eerdere cyclus/cycli.</t>
  </si>
  <si>
    <t>1Gt8GMLEI9CNOgaaBogMTe</t>
  </si>
  <si>
    <t>Deze registraties moeten het volgende omvatten: datum, cyclusduur, feitelijke of geraamde stromingssnelheid en volume (per watermeter of per irrigatie-eenheid), en moet maandelijks worden bijgewerkt. Dit kan ook gebaseerd worden op het aantal uren dat systemen volgens een timer werken.
De aanbevolen metriek is de maandelijkse hoeveelheid water die bij het bedrijf voor irrigatie wordt gebruikt.</t>
  </si>
  <si>
    <t>4agXkAzY9YwTUW33bP1hNJ</t>
  </si>
  <si>
    <t>FO 05.02.04</t>
  </si>
  <si>
    <t>2wacWFwRd5rmnFsKwSBRNZ</t>
  </si>
  <si>
    <t>Waar mogelijk zijn maatregelen geïmplementeerd om water op te vangen en, indien van toepassing, te recyclen.</t>
  </si>
  <si>
    <t>1HtpBhKnq06aHZopmCXgt0</t>
  </si>
  <si>
    <t>Het opvangen en/of recyclen van water moet worden geïmplementeerd waar dit vanuit economisch en praktisch oogpunt mogelijk is (vanaf daken van gebouwen, kassen, etc.).
Het opvangen of recyclen van water heeft niet alleen betrekking op regenwater.
Er moet bewijs zijn dat de producent de mogelijke hoeveelheid regenwater die kan worden opgevangen, heeft ingeschat en de nodige investeringen heeft gedaan om het op te vangen.</t>
  </si>
  <si>
    <t>5e8FSkOS0QVOKpIjSM8pq4</t>
  </si>
  <si>
    <t>FO 05.03.01</t>
  </si>
  <si>
    <t>ZLsyJm6XrNKlpI3GXxElH</t>
  </si>
  <si>
    <t>Er worden registraties bewaard van de watervolumes die uit waterbronnen worden gewonnen.</t>
  </si>
  <si>
    <t>2XTbfzLE8dPLjjFcg0zXRt</t>
  </si>
  <si>
    <t>Deze registraties moeten het volgende omvatten: de datum, de feitelijke of geraamde stromingssnelheid en het maandelijks bij te werken volume (van de watermeter of op basis van een raming). Dit kan ook gebaseerd worden op het aantal uren dat systemen volgens een timer werken.
De aanbevolen metriek is de maandelijkse hoeveelheid water die uit waterbronnen wordt gewonnen.
Hoeveelheden gewonnen water kunnen worden vergeleken met gebruikte hoeveelheden (voor irrigatie of totale hoeveelheden die op het bedrijf zijn gebruikt) om het efficiënt gebruik van waterbronnen te verbeteren. Met een dergelijke vergelijking kan worden geïdentificeerd of er onnodig teveel water wordt gewonnen of dat een deel van het water dat voor irrigatie wordt gebruikt, bijvoorbeeld, wordt gerecycled of opgevangen uit regenwater.</t>
  </si>
  <si>
    <t>1TP3w7BRfsPkt2XC54xK4A</t>
  </si>
  <si>
    <t>FO 05.02.05</t>
  </si>
  <si>
    <t>2raD0wMGmr2mrvAoJwm9ao</t>
  </si>
  <si>
    <t>Wateropslagfaciliteiten zijn aanwezig en worden goed, zodat perioden waarin er sprake is van maximale beschikbaarheid van water, benut worden.</t>
  </si>
  <si>
    <t>29ryVg4THcBEiOEnOmuA0X</t>
  </si>
  <si>
    <t>Als het bedrijf zich bevindt in een gebied waar slechts in bepaalde seizoenen water beschikbaar is, moeten er wateropslagfaciliteiten zijn om water te gebruiken tijdens perioden waarin er weinig water beschikbaar is.
Deze moeten goed worden onderhouden en naar behoren worden afgeschermd/beveiligd om ongevallen te voorkomen.
“N.v.t.” als het niet mogelijk is om regenwater op te vangen of water te recyclen.</t>
  </si>
  <si>
    <t>34hBNL3yGqP5fRTLvkBvac</t>
  </si>
  <si>
    <t>FO 05.02.03</t>
  </si>
  <si>
    <t>1uRKJDxlLQmjDmhNoVTLob</t>
  </si>
  <si>
    <t>Beperkingen die zijn aangegeven op watervergunningen/-licenties moeten worden nageleefd.</t>
  </si>
  <si>
    <t>5ZtEwvCz2CqqKhZu43BToz</t>
  </si>
  <si>
    <t>Het is niet ongebruikelijk dat er specifieke voorwaarden worden gesteld in de vergunningen/licenties, zoals winningsvolumes of gebruikscijfers per uur, dag, week, maand of jaar.
Apparatuur die wordt gebruikt voor het monitoren van winningsvolumes moet zich op de juiste locatie bevinden om nauwkeurige metingen te kunnen doen.
Er moeten registraties worden bijgehouden en beschikbaar zijn waaruit blijkt dat aan deze voorwaarden wordt voldaan.</t>
  </si>
  <si>
    <t>1H3e5KHzGFy38mmKqXhq4W</t>
  </si>
  <si>
    <t>FO 13.06</t>
  </si>
  <si>
    <t>4f3FDQqVOAM0glCDUIgBcS</t>
  </si>
  <si>
    <t>De producent biedt medewerkers toegang tot schone toilet- en handenwasgelegenheden in de nabijheid van het werk.</t>
  </si>
  <si>
    <t>6mdtufuB87Wj7yE488ZPH6</t>
  </si>
  <si>
    <t>Het ontwerp, de constructie en de locatie van sanitaire gelegenheden in het veld moeten dusdanig zijn dat ze direct toegankelijk zijn voor service. Vaste of mobiele toiletgelegenheden zijn gebouwd met materialen die gemakkelijk schoon te maken zijn en bevinden zich in een goede hygiënische staat. Er dienen toiletten binnen een redelijke afstand (bijv. maximaal 500 m of 7 minuten) van de werkplek te zijn. Als er geen of onvoldoende toiletten binnen een redelijke afstand van de werkplek zijn, voldoet de producent niet aan dit principe en de desbetreffende criteria. Toiletten moeten naar behoren worden onderhouden en er moet een afdoende aanvoer van verbruiksmaterialen zijn.</t>
  </si>
  <si>
    <t>47LLsY1Etev0B76kN1bdxj</t>
  </si>
  <si>
    <t>FO 01.03.01</t>
  </si>
  <si>
    <t>7uLCD1w7xxo7pAa1DrKAro</t>
  </si>
  <si>
    <t>De producent voltooit minimaal één zelfbeoordeling/interne audit per jaar volgens de standaard.</t>
  </si>
  <si>
    <t>4KDg9JPCULytE3veGgNkzP</t>
  </si>
  <si>
    <t xml:space="preserve">De zelfbeoordeling/interne audit moet beoordelen of aan de eisen wordt voldaan, moet de implementatie controleren en moet de identificatie van verbetermogelijkheden ondersteunen. 
Een gedocumenteerde zelfbeoordeling voor individuele producenten of een interne bedrijfs- en kwaliteitsbeheersysteem (QMS)-audit voor multi-site-producenten met QMS en producentengroepen moet:
\- minstens één keer per jaar plaatsvinden en vóór de audit van de certificerende instelling (CI);
\- worden uitgevoerd door de producent, aangewezen medewerker of adviseur, en/of als onderdeel van een QMS;
\- alle toepasselijke onderwerpen omvatten die zijn gedekt door de standaard/scope, ook als ze worden uitgevoerd door onderaannemers (waaronder oogst- en naoogstverwerking);
\- alle toepasselijke locaties en producten beoordelen.
Zelfbeoordelingen moeten opmerkingen bevatten over het bewijs dat is waargenomen voor alle Major Must en Minor Must-principes en -criteria die niet van toepassing zijn en waaraan niet wordt voldaan. Voor interne bedrijfsaudits moeten opmerkingen overeenstemmen met het “GLOBALG.A.P. algemeen reglement – Regels voor producentengroepen en multi-site-producenten met QMS.”
</t>
  </si>
  <si>
    <t>348sOu65XPBKalocIo2KJD</t>
  </si>
  <si>
    <t>FO 01.05.01</t>
  </si>
  <si>
    <t>1vpKP6MmVwBOMT8C0rR2pL</t>
  </si>
  <si>
    <t>De producent is zich bewust van en voldoet aan de kwaliteitsvoorschriften van de klant, voor zover van toepassing.</t>
  </si>
  <si>
    <t>4R9axhnAGTTETBJH5y0xwo</t>
  </si>
  <si>
    <t>Er moet gedocumenteerde correspondentie zijn tussen de klant en de producent waaruit blijkt dat er op elk willekeurig moment wederzijdse overeenstemming is over kwaliteitsspecificaties.
De producent moet bewijzen dat de overeengekomen kwaliteitsspecificaties worden opgevolgd.</t>
  </si>
  <si>
    <t>79pV2c30dTskerAeol8ohZ</t>
  </si>
  <si>
    <t>FIGrZIeOOrEZFvEQP0XMO</t>
  </si>
  <si>
    <t>FO 06.09</t>
  </si>
  <si>
    <t>6jDygy36pSblRpr7oJbCAS</t>
  </si>
  <si>
    <t>De producent gebruikt de resultaten van geïntegreerde bestrijding (IPM) om te leren en om het IPM-plan te verbeteren.</t>
  </si>
  <si>
    <t>5VavZcnGq2nukyvRoE9gUs</t>
  </si>
  <si>
    <t>Er moet bewijs zijn dat de producent het IPM-plan jaarlijks beoordeelt en verbeteringen introduceert als deze als noodzakelijk zijn aangemerkt.
Bij Optie 2 producentengroepen, is bewijs op kwaliteitsbeheersysteem (QMS)-niveau aanvaardbaar.</t>
  </si>
  <si>
    <t>xCeE9TmgxqthWUyITEaOA</t>
  </si>
  <si>
    <t>FO 01.01.03</t>
  </si>
  <si>
    <t>4yzthwpPcwRcENQbbfkkNR</t>
  </si>
  <si>
    <t>De registraties ten behoeve van audits zijn up-to-date. Registraties worden minimaal twee jaar bewaard, tenzij een langere periode vereist is.</t>
  </si>
  <si>
    <t>5PYJufd8AAVSpL81Ihemh7</t>
  </si>
  <si>
    <t>Elektronische registraties zijn geldig en als deze worden gebruikt is de producent verantwoordelijk voor het onderhouden van back-ups van de informatie.
Voor de initiële audit van de certificerende instelling (CI) moet de producent registraties bewaren vanaf ten minste drie maanden vóór de datum van de CI-audit of vanaf de datum van registratie, waarbij de langste periode geldt. Nieuwe aanvragers moeten volledige registraties hebben van elk perceel dat onder de registratie valt en over alle activiteiten met betrekking tot GLOBALG.A.P.-documentatie die vereist is voor het perceel in kwestie. Als individuele registratie ontbreekt, moet een afwijking of tekortkoming worden afgegeven voor het principe van het omgaan met deze registraties.</t>
  </si>
  <si>
    <t>3Fg5RTdQ7a6O2THEvpVWrG</t>
  </si>
  <si>
    <t>2tv4TW2qPQqZzCJtVpMtXf</t>
  </si>
  <si>
    <t>FO 04.03.01</t>
  </si>
  <si>
    <t>3CcxEIPwrtT98nsT1h5uDy</t>
  </si>
  <si>
    <t>De producent neemt deel aan substraatrecycling.</t>
  </si>
  <si>
    <t>5LlUMAi5V9StT2thR9jLQI</t>
  </si>
  <si>
    <t>De producent moet registraties bewaren waarin de data en hoeveelheden gerecycled substraat worden gedocumenteerd. Facturen/afleverbonnen worden geaccepteerd. Als er niet wordt deelgenomen aan een beschikbaar recyclingprogramma, moet dit verantwoord worden.
Deelname aan een recyclingprogramma buiten het bedrijf wordt geaccepteerd.
Niet van toepassing op potplanten die samen met het substraat worden verkocht.
“N.v.t.” als er geen afval van substraat is.</t>
  </si>
  <si>
    <t>tsaBykhjXMn6AA22DNUAy</t>
  </si>
  <si>
    <t>FO 06.05</t>
  </si>
  <si>
    <t>2PrXiN7fZ5I7opWv0zss7f</t>
  </si>
  <si>
    <t>De producent implementeert preventiemaatregelen.</t>
  </si>
  <si>
    <t>2vErMPlSoosPEpTY2QJ2Ky</t>
  </si>
  <si>
    <t>De producent moet aantonen dat ten minste twee activiteiten voor de geregistreerde gewassen zijn geïmplementeerd (individueel of per groep gewassen) waaronder het toepassen van productiemethoden die de vitaliteit van de gewassen in stand houden en het optreden in en de intensiteit van plagen kunnen beperken waardoor de noodzaak tot ingrijpen wordt beperkt.</t>
  </si>
  <si>
    <t>3JEp9Z2OdjxYyKhQS8bBHM</t>
  </si>
  <si>
    <t>FO 04.03.02</t>
  </si>
  <si>
    <t>3D6t6aTnyx9Bkz2oGGC3oN</t>
  </si>
  <si>
    <t>Er worden registraties bewaard van chemicaliën die worden gebruikt om substraten te ontsmetten voor hergebruik.</t>
  </si>
  <si>
    <t>4DzRIh7XQ9giI3SgiGTD3i</t>
  </si>
  <si>
    <t>Indien ontsmetting van de substraten elders plaatsvindt, moeten de naam en de locatie van het bedrijf dat het substraat ontsmet geregistreerd worden. Ook moeten de naam en de werkzame stof van de chemicaliën worden gebruikt.
Als substraten op het bedrijf ontsmet worden, moet de naam of de referentie van het perceel of de kas geregistreerd worden.
Het volgende is volledig en correct geregistreerd:
\- data van ontsmetting (dag/maand/jaar);
\- naam en werkzame stof die is gebruikt;
\- gebruikte machines (bijv. 1000 l-tank);
\- gebruikte methode (dompelen, benevelen);
\- naam van uitvoerder (de persoon die de chemicaliën daadwerkelijk heeft toegepast en de ontsmetting heeft uitgevoerd);
\- veiligheidstermijn voorafgaand aan het planten.
Indien van toepassing en haalbaar, moet stomen of andere niet-chemische alternatieven worden ingezet om substraten te ontsmetten die worden hergebruikt.</t>
  </si>
  <si>
    <t>576nzgttvJJQqI6hrSGTLe</t>
  </si>
  <si>
    <t>FO 03.03.02</t>
  </si>
  <si>
    <t>2XZ41sHwJVjWveMbgXBpqp</t>
  </si>
  <si>
    <t>Er is documentatie beschikbaar als de producent genetisch gemodificeerde organismen (GGO’s) teelt.</t>
  </si>
  <si>
    <t>1uWirpKmkh7E94mJRvNTiR</t>
  </si>
  <si>
    <t>Indien er genetisch gemodificeerde rassen en/of producten die verkregen zijn d.m.v. genetische modificatie worden gebruikt of geteeld, dan moeten er registraties worden bewaard van het planten, gebruik of productie van genetisch gemodificeerde rassen en/of producten die verkregen zijn d.m.v. genetische modificatie.</t>
  </si>
  <si>
    <t>4YFCgG7VKoe1C4rTqyvkvo</t>
  </si>
  <si>
    <t>FO 02.02.02</t>
  </si>
  <si>
    <t>4LzYsLBQazKkqf77OFmfJJ</t>
  </si>
  <si>
    <t>Het GLOBALG.A.P.-nummer (GGN) is aangegeven op alle eindproducten die afkomstig zijn van gecertificeerde productieprocessen als deze geregistreerd zijn voor parallel eigendom.</t>
  </si>
  <si>
    <t>1oRrR9Z2l2EcPUw8YfW9yA</t>
  </si>
  <si>
    <t>Als de producent geregistreerd is voor parallel eigendom (d.w.z. waar producten die afkomstig zijn van gecertificeerde en niet-gecertificeerde productieprocessen parallel eigendom zijn van één juridische entiteit), moeten alle producten die afkomstig zijn van gecertificeerde productieprocessen en verpakt zijn in de verpakking voor eindgebruikers (hetzij op het bedrijf hetzij na de productverwerking) met een GGN geïdentificeerd worden. Dit kan het GGN van de Optie 2 producentengroep zijn, het GGN van het lid van de producentengroep, beide GGN’s of het GGN van de Optie 1 individuele producent. Het GGN mag niet worden gebruikt voor het etiketteren van producten die afkomstig zijn van niet-gecertificeerde productieprocessen.</t>
  </si>
  <si>
    <t>6PgJUOQP7XxD6372lBM8lX</t>
  </si>
  <si>
    <t>FO 04.05.01</t>
  </si>
  <si>
    <t>5hk2Xwp40fHNApJclVmm6S</t>
  </si>
  <si>
    <t>Het gehalte aan de belangrijkste nutriënten (stikstof, fosfor, kalium) in toegepaste meststoffen is bekend.</t>
  </si>
  <si>
    <t>PnXKCWiJP3JSwxaq5sIw5</t>
  </si>
  <si>
    <t>Gedocumenteerd bewijs/etiketten met het gehalte aan de belangrijkste nutriënten (of erkende standaardwaarden) moet beschikbaar zijn voor alle meststoffen (organisch en anorganisch) die zijn gebruikt op geregistreerde gewassen in de afgelopen 24 maanden. In het geval van de eerste audit, behoren registraties beschikbaar te zijn van de afgelopen drie maanden.</t>
  </si>
  <si>
    <t>2X4aS6wVTDvmHUwlOoJ0k2</t>
  </si>
  <si>
    <t>FO 10.04</t>
  </si>
  <si>
    <t>3iN52WePP8dReUjITioiMF</t>
  </si>
  <si>
    <t>Biodiversiteit wordt verbeterd.</t>
  </si>
  <si>
    <t>2giJO6MD9XpHJm6rC4MyXW</t>
  </si>
  <si>
    <t>Beschikbaar bewijs, zoals kaarten, luchtfoto’s, visueel bewijs op het bedrijf, documenten die zijn verstrekt door lokale of nationale autoriteiten of bevoegde dienstverleners, behoort aan te tonen dat de biodiversiteit wordt verbeterd, bijv. door middel van een van de volgende activiteiten:
1) herstellen, verbeteren of uitbreiden van delen van welke omvang dan ook van:
a) bossen, watergebieden, mangroven, graslanden, veengebieden, etc.;
b) gebieden met wettelijke bescherming of gebieden die effectief worden beschermd door andere instrumenten (bijv. beschermde gebieden met relevante categorieën van de Internationale Unie voor behoud van de natuur (IUCN));
c) gebieden die zijn erkend als “high conservation value” (HCV)-gebieden (d.w.z. gebieden met een hoge beschermingswaarde).
2) overige maatregelen door de producent en partners.
Met betrekking tot de bescherming van de biodiversiteit, wordt verwezen naar de richtlijn.
Bij Optie 2 producentengroepen, is bewijs op kwaliteitsbeheersysteem (QMS)-niveau aanvaardbaar.</t>
  </si>
  <si>
    <t>4g9WUt3YDw3iakobiLOURW</t>
  </si>
  <si>
    <t>FO 10.03</t>
  </si>
  <si>
    <t>neNILlGoONw6f2nAsNTVi</t>
  </si>
  <si>
    <t>Biodiversiteit wordt beschermd.</t>
  </si>
  <si>
    <t>2McGy4VUV69iDWN6BprehL</t>
  </si>
  <si>
    <t>Uit beschikbaar bewijs moet blijken dat er maatregelen worden geïmplementeerd om de biodiversiteit te beschermen en te verbeteren, bijvoorbeeld door middel van een van de volgende activiteiten:
\- geïntegreerde bestrijding (IPM);
\- implementatie van maatregelen om mogelijke negatieve impact van kunstmatige verlichting op biodiversiteit te beperken, met name ’s nachts (bijv. schermen of geverfd glas die potentiële effecten op trekvogels en andere nachtelijke biodiversiteit helpen te verminderen);
\- implementatie van maatregelen die de visuele impact van glazen/plastic kassen als niet-natuurlijke elementen van het landschap helpen te verminderen (bijv. groene hekken/hagen);
\- seizoensgebonden braakland toestaan;
\- schuilplaatsen maken voor nuttige roofdieren;
\- ruimte laten voor habitats bij velden of kassen;
\- bufferzones creëren naast aquatische ecosystemen en tussen productiegebieden of implementeren van andere waterbeheermethoden;
\- bevorderen van bodemgezondheid en bodemdiversiteit door middel van gewasrotatie, minimale of geen bodembewerking voor landbouw, erosiebeperking, en/of andere bodembeheermethoden;
\- optimaliseren en, indien mogelijk, verminderen van het gebruik van landbouwchemicaliën en meststoffen;
\- implementeren van maatregelen om soorten te beschermen.
Met betrekking tot de bescherming van de biodiversiteit, wordt verwezen naar de richtlijn.
Bij Optie 2 producentengroepen, is bewijs op kwaliteitsbeheersysteem (QMS)-niveau aanvaardbaar.</t>
  </si>
  <si>
    <t>1NFjOpRSK9GSK6XEPeZpKu</t>
  </si>
  <si>
    <t>FO 07.04.05</t>
  </si>
  <si>
    <t>SzQhXhqkQR4W5vaIC4hJb</t>
  </si>
  <si>
    <t>De aankoop en het gebruik van gewasbeschermingsmiddelen worden op gezette tijden gevolgd.</t>
  </si>
  <si>
    <t>2UrfPnwdfZn55S5UlEdeKC</t>
  </si>
  <si>
    <t>De voorraadlijst (soort en hoeveelheid opgeslagen gewasbeschermingsmiddelen; aantal eenheden, bijv. flessen, is toegestaan) moet binnen een passend interval (seizoen, elke twee maanden, etc.) nadat er een verandering in voorraad heeft plaatsgevonden (zowel inkomend als uitgaand) worden bijgewerkt. De actuele voorraad kan worden berekend aan de hand van registraties van wat wordt aangeleverd (facturen of andere registraties van inkomende gewasbeschermingsmiddelen) en van gebruiksregistraties (behandelingen/toepassingen), maar ook moet regelmatig de daadwerkelijke voorraad worden opgenomen om verschillen met de berekeningen te vermijden.</t>
  </si>
  <si>
    <t>7i5C0hXneQ9Ts42qUlx9bT</t>
  </si>
  <si>
    <t>FO 04.01.01</t>
  </si>
  <si>
    <t>8q0QyJe8VQ0q31RTbRIoF</t>
  </si>
  <si>
    <t>Gewasrotatie voor eenjarige gewassen wordt, indien haalbaar, geïmplementeerd.</t>
  </si>
  <si>
    <t>0YSzElRiDaTUIYsJUtNFw</t>
  </si>
  <si>
    <t>Indien rotatie voor eenjarige gewassen plaatsvindt om de bodemstructuur te verbeteren en ziekten en plagen die zich via de bodem verplaatsen te verminderen, moet dit worden geverifieerd door middel van plantdata of teelt- of veldregistraties. Er moeten registraties zijn van de gewasrotatie van de vorige twee jaar.</t>
  </si>
  <si>
    <t>7hKDqZkTX1Q5kvgZ0W5O7M</t>
  </si>
  <si>
    <t>FO 11.04</t>
  </si>
  <si>
    <t>56MlIoiVhpqDAX4I6SzR3S</t>
  </si>
  <si>
    <t>Het bedrijf draagt bij aan het verminderen van de uitstoot van broeikasgassen en aan het verwijderen ervan uit de atmosfeer.
\*Broeikasgassen verwijzen naar koolstofdioxide (CO₂), methaan (CH₄), stikstofoxide (N₂O) en gefluoreerde gassen. Als gevolg van hun gevarieerde potentieel om bij te dragen aan de opwarming van de aarde, worden ze soms berekend als CO₂-equivalenten (CO₂e).</t>
  </si>
  <si>
    <t>4pSbVhVwAMWiQWAwG4IutM</t>
  </si>
  <si>
    <t>Beschikbaar bewijs behoort bijvoorbeeld aan te geven dat de producent:
\- zich bewust is van en kennis heeft van de manier waarop activiteiten op het bedrijf kunnen bijdragen aan het verminderen van de uitstoot van broeikasgassen en deze te verwijderen uit de atmosfeer, bijvoorbeeld in samenhang met energie, bodemgezondheid, meststoffen en organisch afval;
\- zich voorbereidt om landbouwpraktijken te implementeren, of ze al geïmplementeerd heeft, die de vorming van organische koolstof in bodems en biomassa mogelijk te maken, bijvoorbeeld:
\- beheer van gewasresten (begraven van resten, zaaien op resten);
\- gebruik van dekvruchten in gewasrotatie, diversificatie van gewasrotatie, minimale of geen grondbewerking;
\- vermindering van vrijgave van nutriënten in meststofbeheer;
\- herstel van ecosystemen.
Bij Optie 2 producentengroepen, is bewijs op kwaliteitsbeheersysteem (QMS)-niveau aanvaardbaar.</t>
  </si>
  <si>
    <t>13DK8cGOKR657oSzxiJAq8</t>
  </si>
  <si>
    <t>FO 10.01</t>
  </si>
  <si>
    <t>4fnqIMWfGwkynwIHdmWyjG</t>
  </si>
  <si>
    <t>De producent erkent het bedrijf als een agrarisch ecosysteem dat in wisselwerking staat met het omliggende landschap (terwijl de juridische scope van de product op het bedrijf ligt).</t>
  </si>
  <si>
    <t>66fXk9LEp0e5jHU8fsaPzA</t>
  </si>
  <si>
    <t>Beschikbaar bewijs behoort bijvoorbeeld het volgende aan te geven:
\- op het gebied van waterbeheer: de producent weet waar het water voor het bedrijf vandaan komt en waar het water dat het bedrijf verlaat, heengaat;
\- op het gebied van biodiversiteitsbeheer: de producent weet hoe het bedrijf kan bijdragen aan het beschermen en versterken van de biodiversiteit met behulp van biotopen (bijv. bomen) die habitats op het bedrijf verbinden met het omliggende landschap;
\- de producent toont zich bewust te zijn van of neemt deel aan projecten, gezamenlijke actie of samenwerking met andere producenten of belanghebbenden in sector- of gewasspecifieke initiatieven, etc.</t>
  </si>
  <si>
    <t>1qvNuwlZRTcvgxA0tzCxT9</t>
  </si>
  <si>
    <t>FO 13.01</t>
  </si>
  <si>
    <t>3PmralWOVav6erI289bRSJ</t>
  </si>
  <si>
    <t>Een lid van het management is duidelijk identificeerbaar aangewezen als verantwoordelijke voor de gezondheid, veiligheid en welzijn van medewerkers.</t>
  </si>
  <si>
    <t>1Amc7GnrbAXOVTLzVg6pBR</t>
  </si>
  <si>
    <t>Er moet documentatie beschikbaar zijn waarin het lid van het management dat verantwoordelijk is voor het toezien op het voldoen aan en de tenuitvoerlegging van bestaande, actuele en relevante nationale en lokale regelgeving voor gezondheid, veiligheid en welzijn van medewerkers, duidelijk wordt aangewezen en met naam wordt genoemd.</t>
  </si>
  <si>
    <t>5gpVd4rImtHIyfVoyqcNVO</t>
  </si>
  <si>
    <t>FO 07.05.03</t>
  </si>
  <si>
    <t>5jwcp7mjNZR8wqejTriBlx</t>
  </si>
  <si>
    <t>Gewasbeschermingsmiddelen worden op een veilige manier vervoerd tussen de productielocaties.</t>
  </si>
  <si>
    <t>39wqXinS8nlo0RVSalTYys</t>
  </si>
  <si>
    <t>De producent moet garanderen dat de gewasbeschermingsmiddelen op een zodanige manier worden vervoerd, dat zo het risico voor het milieu of de gezondheid van de medewerker(s) wordt beperkt. Ook moet de producent de beste industriepraktijken volgen.</t>
  </si>
  <si>
    <t>1r6kK9pNHq0v9ShCqpGho2</t>
  </si>
  <si>
    <t>FO 07.09.02</t>
  </si>
  <si>
    <t>c8OPl8ooOiF4dZxF7mnR7</t>
  </si>
  <si>
    <t>De apparatuur van gewasbeschermingsmiddelen en meststoffen wordt op zodanige wijze opgeslagen dat risico’s voor de gezondheid van mensen en het milieu worden voorkomen.</t>
  </si>
  <si>
    <t>3YtAzNNz2ht9B0PRX7evre</t>
  </si>
  <si>
    <t>De apparatuur die wordt gebruikt voor de toepassing van gewasbeschermingsmiddelen (spuittanks, rugspuiten, etc.) moet veilig worden opgeslagen zodat risico’s voor de gezondheid van mensen, milieuvervuiling en/of verontreiniging van de geoogste producten worden voorkomen.</t>
  </si>
  <si>
    <t>1zDGYHavQ1Y1HUI9R90OOZ</t>
  </si>
  <si>
    <t>2yjAJyULi3j37ZPavtL4qj</t>
  </si>
  <si>
    <t>FO 07.09.01</t>
  </si>
  <si>
    <t>7cV2OU4CTleRSpdlVRd15P</t>
  </si>
  <si>
    <t>Apparatuur, gereedschap en hulpmiddelen zijn passend voor het doel en in goede staat.</t>
  </si>
  <si>
    <t>5XHQSfRkpyXmYdb8NPbdrt</t>
  </si>
  <si>
    <t>Apparatuur, gereedschap en hulpmiddelen (schaalverdelingen, toepassingsapparatuur van gewasbeschermingsmiddelen of meststoffen, thermometers, pH-meters, etc.) moeten worden onderhouden en, indien van toepassing, minstens een keer per jaar worden gekalibreerd.
Onderhoud, kalibratie (indien van toepassing) en reparatie van de apparatuur moeten gedocumenteerd worden. Onderhoudswerkzaamheden mogen geen risico vormen voor het milieu of de medewerkers.
Spuiten voor gewasbeschermingsmiddelen: de kalibratie van de toepassingsapparatuur van gewasbeschermingsmiddelen (automatisch en niet-automatisch) moet de afgelopen 12 maanden gecontroleerd zijn op goed functioneren en dit moet gecertificeerd of gedocumenteerd worden via deelname aan een officieel schema (indien aanwezig) of door dit te laten uitvoeren door iemand die zijn competentie kan aantonen.
Irrigatie-/fertigatieapparatuur: Voor alle methoden van irrigatie-/fertigatiemachines/-technieken die worden gebruikt moeten er ten minste jaarlijks onderhoudsregistraties worden bewaard.</t>
  </si>
  <si>
    <t>5SBH4UVkiiyFpOPmsDBTJW</t>
  </si>
  <si>
    <t>FO 07.03.01</t>
  </si>
  <si>
    <t>72RYOVVMi8cr4hQRCzJ9w</t>
  </si>
  <si>
    <t>Het overschot van toepassingsmengsels of het water waarmee de tank wordt gespoeld worden op verantwoorde wijze afgevoerd.</t>
  </si>
  <si>
    <t>6oxl3Y2jJst6uvb84GLZYJ</t>
  </si>
  <si>
    <t>Het toepassen van het overschot van spuitvloeistof of het water waarmee de tank wordt gespoeld op de gewassen, moet de voorkeur krijgen als verwijderingsmethode, op voorwaarde dat het algehele doseringsvolume zoals vermeld op het etiket niet wordt overschreden. Het verwijderen mag geen gevaar vormen voor de veiligheid van de medewerkers en ook niet voor het milieu. Er mag geen afvalwater van landbouwchemicaliën in het open milieu worden vrijgegeven.</t>
  </si>
  <si>
    <t>r4Wl5viNqALmYQehnJigP</t>
  </si>
  <si>
    <t>6EMafRe3t5Y3mnMxnrbv8F</t>
  </si>
  <si>
    <t>FO 07.06.05</t>
  </si>
  <si>
    <t>55I6tOkcT1Y4mxJKto8VQR</t>
  </si>
  <si>
    <t>Er wordt gebruikgemaakt van officiële inzamel- en verwijderingssystemen als die bestaan en de lege fusten worden dan op passende wijze opgeslagen, gelabeld en verwerkt volgens de regels van dat inzamelingssysteem.</t>
  </si>
  <si>
    <t>K2Xt0dGxhn2EH1PIf1kLn</t>
  </si>
  <si>
    <t>Als er officiële inzamel- en verwijderingssystemen bestaan, moet de deelname door de producent geregistreerd zijn. Alle lege fusten van gewasbeschermingsmiddelen moeten op passende wijze worden opgeslagen, gelabeld, verwerkt en verwijderd volgens de eisen van de officiële inzamel- en verwijderingsschema’s indien van toepassing.</t>
  </si>
  <si>
    <t>7B88XM07CTRiUy0OoP9p3S</t>
  </si>
  <si>
    <t>FO 07.06.04</t>
  </si>
  <si>
    <t>3aVyz322Y7flQVshYm72hn</t>
  </si>
  <si>
    <t>Lege fusten van gewasbeschermingsmiddelen worden verwijderd op een wijze die het risico voor mensen en het milieu inperkt.</t>
  </si>
  <si>
    <t>50zFAyXuxmpe9Cup8pqmMS</t>
  </si>
  <si>
    <t>De producent moet voor het verwijderen van lege fusten van gewasbeschermingsmiddelen gebruikmaken van een veilige verwerkingswijze voorafgaand aan verwijdering, en een verwijderingsmethode die blootstelling van mensen aan de inhoud vermijdt en verontreiniging van het milieu (waterlopen, flora en fauna) voorkomt.</t>
  </si>
  <si>
    <t>3iN0dj8MxhwAmPvSDUtPip</t>
  </si>
  <si>
    <t>FO 03.01.03</t>
  </si>
  <si>
    <t>1vfR7mPzpgsEuOzxYQSVpX</t>
  </si>
  <si>
    <t>Kwaliteitscontrolesystemen voor plantgezondheid worden geïmplementeerd en geregistreerd voor vermeerderingsmateriaal op het bedrijf.</t>
  </si>
  <si>
    <t>1ZM8ezuRzhI0wZlFFX22LM</t>
  </si>
  <si>
    <t>Er moet een kwaliteitscontrolesysteem met een monitoringsysteem voor zichtbare tekenen van plagen en ziekten beschikbaar zijn en er moeten bijgewerkte registraties van het monitoringsysteem aanwezig zijn. De term “plantenopkweek” verwijst naar elke plaats waar vermeerderingsmateriaal wordt geproduceerd, inclusief selectie van entmateriaal op het bedrijf.
Het monitoringsysteem moet, indien van toepassing, de registratie en identificatiegegevens bevatten van de moederplant of het veld van herkomst van het gewas. De registratie moet regelmatig worden bijgehouden. Indien de gekweekte bomen of planten uitsluitend bedoeld zijn voor eigen gebruik (d.w.z. niet verkocht worden), dan zijn in-house registraties voor monitoring- en teeltactiviteiten voldoende. Als onderstammen worden gebruikt, moet door middel van documentatie speciale aandacht worden besteed aan de herkomst van de onderstammen.</t>
  </si>
  <si>
    <t>2ea1rhckQVrSaK28J1Se0f</t>
  </si>
  <si>
    <t>7xTQzRaVHaOEDU6vQRTZOM</t>
  </si>
  <si>
    <t>FO 09.04</t>
  </si>
  <si>
    <t>7InTBgaYjVicQ9fsUsPn9</t>
  </si>
  <si>
    <t>De opslagplaatsen voor diesel- en andere brandstofolietanks zijn vanuit milieuoogpunt veilig.</t>
  </si>
  <si>
    <t>29JM7K9y4Gggb36X9SzfeK</t>
  </si>
  <si>
    <t>Opslagplaatsen moeten zodanig worden onderhouden dat de risico’s voor het milieu worden beperkt. Bij het kiezen van de locatie hiervan moet het risico van het vervuilen van waterbronnen in aanmerking worden genomen. Als minimale eis geldt een dubbelwandige, ondoorlaatbare zone die een capaciteit moet hebben van minstens 110% van de inhoud van de grootste tank die hierin is opgeslagen. In een milieugevoelig gebied moet de capaciteit 165% van de inhoud van de grootste tank zijn.</t>
  </si>
  <si>
    <t>1WNmWLNaDCwYc8SL3uiN9E</t>
  </si>
  <si>
    <t>FO 03.01.01</t>
  </si>
  <si>
    <t>5yg7CLRLmojtiH6r81Tcsj</t>
  </si>
  <si>
    <t>Vermeerderingsmateriaal wordt verkregen conform de wetgeving voor de registratie van plantenrassen, indien van toepassing.</t>
  </si>
  <si>
    <t>1ed2nYvARhUQANL8yckTmH</t>
  </si>
  <si>
    <t>Er moet documentatie beschikbaar zijn (lege zaadverpakking, plantenpaspoort, paklijst, factuur, etc.) met daarop ten minste de rasnaam, het partijnummer, de leverancier van het vermeerderingsmateriaal, en, indien beschikbaar, aanvullende informatie over de zaadkwaliteit (ontkieming, genetische zuiverheid, fysieke zuiverheid, gezondheid van het zaad, etc.).
Materiaal dat afkomstig is van een plantenkweker met GLOBALG.A.P.-certificering voor plantenvermeerderingsmateriaal, wordt geacht aan het beheerspunt te voldoen.</t>
  </si>
  <si>
    <t>46qsMfFP8U3f3SeCtMqwbs</t>
  </si>
  <si>
    <t>FO 09.02</t>
  </si>
  <si>
    <t>ily1MiOK7DV4fkP2TtcVo</t>
  </si>
  <si>
    <t>Er is een afvalbeheerssysteem geïmplementeerd.</t>
  </si>
  <si>
    <t>7xdU1zbjkS2FNkh0Nj4XPw</t>
  </si>
  <si>
    <t>Er moet een systeem beschikbaar zijn voor de beheersing van bedrijfsafval (reductie en recycling) en mogelijke bronnen van vervuiling.
Het systeem moet gebaseerd zijn op de beoordeling van de activiteiten van het bedrijf en de mogelijke impact hiervan op het milieu.
Er moet bewijs zijn van afvalscheiding, inclusief plastic afval, en geschikte methoden voor afvoer, inclusief recycling.
Medewerkers moeten zijn getraind op het gebied van afvalverwijdering, en er moet gewaarborgd worden dat er minimale hoeveelheden plastic in het milieu terechtkomen.
Waar relevant moet rekening worden gehouden met lucht-, bodem-, geluids-, licht- en waterverontreiniging, samen met potentiële bronnen van vervuiling.
Methoden die worden gebruikt om risico’s op verontreiniging te minimaliseren, moeten gedocumenteerd worden.
Er moet bewijs zijn dat er methoden worden gebruikt om het morsen van brandstof en olie te voorkomen en richtlijnen en hulpmiddelen behoren aanwezig te zijn om eventueel gemorst materiaal op te ruimen.</t>
  </si>
  <si>
    <t>1AKLtGWPk4MxsQKNPVPnHd</t>
  </si>
  <si>
    <t>FO 09.05</t>
  </si>
  <si>
    <t>ALXlQhjTkaKjluQ4DiAGg</t>
  </si>
  <si>
    <t>Organisch afval wordt op een geschikte wijze beheerd om het risico op verontreiniging van het milieu te verminderen.</t>
  </si>
  <si>
    <t>2JJ7vkoqqGyESChWDMH4yf</t>
  </si>
  <si>
    <t>Organisch afvalmateriaal moet ofwel gecomposteerd en gebruikt worden voor bodemverbetering waarbij de manier van composteren moet waarborgen dat het risico op overdracht van plagen, ziekten of onkruid wordt beperkt; ofwel gerecycled (of verwijderd) worden op een andere locatie waar de risico’s op vervuiling van het milieu worden beheerst.</t>
  </si>
  <si>
    <t>4S15CjGWCE6DFL1Z55lwrB</t>
  </si>
  <si>
    <t>FO 02.05.01</t>
  </si>
  <si>
    <t>4tpjuwuFFKp70mzeaXNL3g</t>
  </si>
  <si>
    <t xml:space="preserve">De term GLOBALG.A.P., het handelsmerk en de QR-code of het logo van GLOBALG.A.P., evenals het GLOBALG.A.P.-nummer (GGN) worden gebruikt volgens “GLOBALG.A.P. trademarks use: Policy and guidelines” (Gebruik van GLOBALG.A.P.-handelsmerken: Beleid en richtlijnen). </t>
  </si>
  <si>
    <t>6W8GaZNAX9bQ6tqNCUIgCf</t>
  </si>
  <si>
    <t>De producent moet de term GLOBALG.A.P., het handelsmerk en de QR-code of het logo van GLOBALG.A.P., evenals het GGN, het Global Location Number (GLN), of het sub-GLN gebruiken volgens de document “Gebruik van GLOBALG.A.P.-handelsmerken: Beleid en richtlijnen.”  De term GLOBALG.A.P., het handelsmerk en het logo van GLOBALG.A.P. mogen nooit worden weergegeven op het eindproduct, op de consumentenverpakking of op het verkooppunt. De certificaathouder mag een, meerdere of alle echter wel gebruiken in business-to-business communicatie.
De term GLOBALG.A.P., het handelsmerk of het logo van GLOBALG.A.P. mag niet worden gebruikt tijdens de (aller)eerste audit van de certificerende instelling (CI), omdat de producent nog geen certificering heeft en de producent niet kan verwijzen naar de GLOBALG.A.P.-certificeringsstatus voor het eerste positieve certificeringsbesluit.
“N.v.t.” alleen als er een gedocumenteerde overeenkomst beschikbaar is tussen de producent en de cliënt om de GLOBALG.A.P.-status van het product en/of het GGN niet op de transactiedocumenten te vermelden.
“N.v.t.” voor plantenvermeerderingsmateriaal, zaailingen uit IFA gecertificeerde productieprocessen, en indien de producten afkomstig uit gecertificeerde productieprocessen inputproducten zijn, die niet bestemd zijn voor verkoop aan eindverbruikers en zeker niet zullen voorkomen op het punt van verkoop aan eindverbruikers.</t>
  </si>
  <si>
    <t>3IMlwAGWtNQ8ZjIBrbKwsL</t>
  </si>
  <si>
    <t>4ehRyfZGJ8yRKC06TlByyA</t>
  </si>
  <si>
    <t>FO 01.01.01</t>
  </si>
  <si>
    <t>3SLVc6uhoH8cxv2hXUrIXn</t>
  </si>
  <si>
    <t>De producent heeft een systeem voor het identificeren van locaties en faciliteiten die voor productie worden gebruikt.</t>
  </si>
  <si>
    <t>7z6MdDF000k9po1VsbT3au</t>
  </si>
  <si>
    <t>De producent moet een systeem hebben om het volgende te identificeren:
\- alle percelen, kassen en andere productiegebieden;
\- alle waterbronnen, opslag- en verwerkingsfaciliteiten, opslag van landbouwchemicaliën, gebouwen en alle andere objecten die een risico kunnen vormen voor de gezondheid en veiligheid van medewerkers of voor het milieu.
Identificatie kan zijn aangegeven op een kaart of aan de hand van borden op elke locatie.</t>
  </si>
  <si>
    <t>5upjI0ZtTQomHG812FtHPb</t>
  </si>
  <si>
    <t>FO 03.01.02</t>
  </si>
  <si>
    <t>7eeTsAvbjZiwKsadKbm4h9</t>
  </si>
  <si>
    <t>Vermeerderingsmateriaal wordt verkregen conform de wetten op intellectueel eigendom.</t>
  </si>
  <si>
    <t>7x2vmH9vjrZUXmgBj8UR3k</t>
  </si>
  <si>
    <t>Als de producent gebruik maakt van geregistreerde rassen of onderstammen, dan moeten er op verzoek documenten beschikbaar zijn waaruit blijkt dat het vermeerderingsmateriaal is ingekocht of op andere wijze is verkregen overeenkomstig de toepasselijke wetgeving op intellectuele eigendomsrechten. De documenten kunnen het licentiecontract zijn (voor uitgangsmateriaal dat niet afkomstig is van zaad, maar dat van vegetatieve oorsprong is), een document of een lege zaadverpakking met daarop de rasnaam, het partijnummer, de leverancier van het vermeerderingsmateriaal, en een paklijst/afleverbewijs of factuur aan de hand waarvan de verkregen hoeveelheid en de identiteit van al het vermeerderingsmateriaal dat de afgelopen 24 maanden is gebruikt kan worden aangetoond.
Opmerking: In de PLUTO-database van UPOV (http://www.upov.int/pluto/en) en de Variety Finder (Rassenzoeker) op de website van CPVO (https://cpvoextranet.cpvo.europa.eu/) zijn alle rassen ter wereld, met registratiegegevens en de gegevens met betrekking tot de bescherming van intellectuele eigendomsrechten, voor elk ras en land te vinden.</t>
  </si>
  <si>
    <t>4Rqz2SsWsAEexq0xe2ogOW</t>
  </si>
  <si>
    <t>FO 09.01</t>
  </si>
  <si>
    <t>3kDaxX0MiR53pKqsg1Php4</t>
  </si>
  <si>
    <t>Afvalproducten en bronnen van vervuiling worden geïdentificeerd op alle terreinen van het bedrijf.</t>
  </si>
  <si>
    <t>133QVNFGIAOCOVh8aLHYt6</t>
  </si>
  <si>
    <t>Mogelijke afvalproducten (papier, karton, plastic, olie, etc.) en bronnen van vervuiling (overmatige meststoffen, uitlaatgas, olie, brandstof, lawaai, afvalwater, chemicaliën, etc.) die samenhangen met de bedrijfsprocessen, moeten geïdentificeerd worden.
Gebruikt plastic moet worden geïdentificeerd en de methode van verwijdering moet worden gedocumenteerd, indien van toepassing.
Bij Optie 2 producentengroepen, is bewijs op kwaliteitsbeheersysteem (QMS)-niveau aanvaardbaar.</t>
  </si>
  <si>
    <t>70ituY5kK8xZxfD3tPVp7o</t>
  </si>
  <si>
    <t>FO 01.01.02</t>
  </si>
  <si>
    <t>1lj8YCFuZOsIXUhRDxHhDs</t>
  </si>
  <si>
    <t>Er is een registratiesysteem opgezet voor elke productie-eenheid waarin gegevens zijn opgenomen van de ondernomen productieactiviteiten.</t>
  </si>
  <si>
    <t>21lyLIp3ZsS0EdyM3fKhQw</t>
  </si>
  <si>
    <t>In deze registraties moet de historie van de gecertificeerde GLOBALG.A.P.-productie van alle productie-eenheden zijn opgenomen. Deze gegevens moeten elektronisch of op papier zijn vastgelegd.</t>
  </si>
  <si>
    <t>5RaDqaMrVYsz5XQYKz8nR8</t>
  </si>
  <si>
    <t>FO 09.03</t>
  </si>
  <si>
    <t>3wH0YB0VFcy9b6e1T8GiUt</t>
  </si>
  <si>
    <t>De locatie wordt opgeruimd en netjes gehouden.</t>
  </si>
  <si>
    <t>4OLrNTXpuyHWlAEzNfW0sx</t>
  </si>
  <si>
    <t>Visuele beoordeling moet aantonen dat er geen afval of vuilnis is in de directe nabijheid van de productielocatie(s) en bewaarplaatsen. Incidenteel voorkomende en onbeduidende rommel en afval op daarvoor aangewezen plaatsen is acceptabel, evenals afval van werk van de betreffende dag. Al het andere afval moet worden opgeruimd.</t>
  </si>
  <si>
    <t>6Z0Zehhoet77UdLkNpAK48</t>
  </si>
  <si>
    <t>FO 04.02.03</t>
  </si>
  <si>
    <t>nCcGBlxrIOPoXyBzlyu11</t>
  </si>
  <si>
    <t>De producent onderzoekt alternatieven voor chemische ontsmetting vooraleer over te gaan op het gebruik van chemische ontsmettingsmiddelen.</t>
  </si>
  <si>
    <t>6Jz7LD0l6wlMCzanisCODi</t>
  </si>
  <si>
    <t>De producent behoort in staat te zijn aan te tonen dat hij door technische kennis, gedocumenteerd bewijs of plaatselijk geaccepteerde gebruiken, alternatieven voor chemische grondontsmettingsmiddelen onderzocht heeft en dat hij deze waar haalbaar geïmplementeerd heeft.</t>
  </si>
  <si>
    <t>1pZB76SwBalQpUvgXPZztD</t>
  </si>
  <si>
    <t>FO 08.02.05</t>
  </si>
  <si>
    <t>7GoZUgg0eg8p1SJerSnZ2e</t>
  </si>
  <si>
    <t>De producent en/of verpakker heeft navraag gedaan bij de klant om te bepalen of er beperkingen op specifieke naoogstbehandelingen of aanvullende commerciële beperkingen zijn.</t>
  </si>
  <si>
    <t>6hFMEdTjDE21sghao4Q0Us</t>
  </si>
  <si>
    <t>Er moet documentatie zijn die bevestigt dat de producent en/of verpakker navraag heeft gedaan naar informatie over aanvullende beperkingen.</t>
  </si>
  <si>
    <t>5JIgB3UDpDaQaRmTmuUpoo</t>
  </si>
  <si>
    <t>64wGe3MdQzgQigsw2nGTdA</t>
  </si>
  <si>
    <t>78zLnHv198GlquhgE5Xnsy</t>
  </si>
  <si>
    <t>FO 12.01.01</t>
  </si>
  <si>
    <t>15OCmlUeCg0DEG1iJX3h5T</t>
  </si>
  <si>
    <t>Er is een gedocumenteerde risicobeoordeling voor de gezondheid en veiligheid van de medewerkers.</t>
  </si>
  <si>
    <t>6ZkFbMfvjyEjtDSLAD31d4</t>
  </si>
  <si>
    <t>De gedocumenteerde risicobeoordeling moet de omstandigheden op het bedrijf weerspiegelen, inclusief de faciliteiten voor de medewerkers en behuizing van de medewerkers op het bedrijf. De risicobeoordeling moet jaarlijks worden herzien en bijgewerkt en wanneer veranderingen optreden die van invloed zijn op de gezondheid en veiligheid van medewerkers (wijzigingen in de gezondheidsvoorschriften van de lokale autoriteiten met betrekking tot infectieziekten, nieuwe machines, nieuwe gebouwen, nieuwe gewasbeschermingsmiddelen, aangepaste teeltpraktijken, nieuwe gezondheidsrisico’s, etc.). Incidenten en ongevallen moeten worden vastgelegd.
Voorbeelden van gevaren zijn onder andere: bewegende machineonderdelen, elektriciteit, verkeer door voertuigen, ontvlambare stoffen, meststoffen, chemische blootstelling, overmatig geluid, stof, trillingen, extreme temperaturen, ladders, brandstofopslag, tanks met drijfmest, werken op hoogte, etc.</t>
  </si>
  <si>
    <t>4a4Qd6ndeeA7u3kN8ZP1We</t>
  </si>
  <si>
    <t>7e2OTmZvHrA9xmbHveLBmp</t>
  </si>
  <si>
    <t>46SFKyIYeUQ3Fa48McaHks</t>
  </si>
  <si>
    <t>FO 08.02.04</t>
  </si>
  <si>
    <t>5UfC91ojx59R3i7Cj04r2n</t>
  </si>
  <si>
    <t>De producent houdt een actuele lijst bij van de naoogstgewasbeschermingsmiddelen die gebruikt en goedgekeurd zijn voor gebruik, op gewassen die worden geteeld.</t>
  </si>
  <si>
    <t>1xqjVh92cDMZp806ExzRff</t>
  </si>
  <si>
    <t>Er moet een actuele gedocumenteerde lijst beschikbaar zijn die rekening houdt met wijzigingen in lokale en nationale wetgeving met betrekking tot gewasbeschermingsmiddelen. De lijst moet de commerciële merknamen bevatten van gewasbeschermingsmiddelen (inclusief de samenstelling van hun werkzame stof of nuttige organismen) die gebruikt zijn of worden op geregistreerde gewassen die in de afgelopen 12 maanden op het bedrijf geteeld zijn.</t>
  </si>
  <si>
    <t>3begiMvTuWTZThyFdaYvaf</t>
  </si>
  <si>
    <t>FO 12.02.03</t>
  </si>
  <si>
    <t>6ycGeAfKp88jZEz3mZijm2</t>
  </si>
  <si>
    <t>Tijdens werkzaamheden op het bedrijf moet er altijd tenminste één persoon aanwezig zijn die een EHBO-cursus heeft gevolgd.</t>
  </si>
  <si>
    <t>3HHaw84KXerHx1uGT19zbl</t>
  </si>
  <si>
    <t>Er moet op de locatie altijd minstens één persoon aanwezig zijn die een EHBO-cursus heeft gevolgd (binnen de afgelopen vijf jaar) wanneer productie- en verwerkingsactiviteiten worden uitgevoerd, waaronder alle werkzaamheden die genoemd worden in de relevante principes en criteria van de standaard. Als richtlijn: één opgeleide persoon per 50 medewerkers.</t>
  </si>
  <si>
    <t>1j8KzCREQQlaHRiz9wuo0z</t>
  </si>
  <si>
    <t>6m2CM7xng3ccCVsRIIf2Wf</t>
  </si>
  <si>
    <t>FO 13.03</t>
  </si>
  <si>
    <t>1fvrjXW7NkM9fCbou9zUi1</t>
  </si>
  <si>
    <t>Medewerkers hebben toegang tot schoon drinkwater, bewaarruimten voor eetwaren, en ruimten om te eten en te rusten.</t>
  </si>
  <si>
    <t>3Lhz133NhlCRzTkseCpEB1</t>
  </si>
  <si>
    <t>Er moet een schone plek beschikbaar zijn om voedsel te bewaren en een schone plek om te eten voor de medewerkers indien zij op het bedrijf eten. Drinkwater moet altijd gratis voor de medewerkers beschikbaar zijn. Toegang van medewerkers tot drinkwater mag niet worden beperkt. Er moeten aangewezen ruimten zijn om te rusten en te pauzeren.</t>
  </si>
  <si>
    <t>6rZ8ty0b2nqZHjraxnlYCn</t>
  </si>
  <si>
    <t>FO 08.01.02</t>
  </si>
  <si>
    <t>4P7E9C0IVKftcVdaw4gPdn</t>
  </si>
  <si>
    <t>Laboratoriumtesten worden uitgevoerd in overeenstemming met de eisen van de industrie.</t>
  </si>
  <si>
    <t>6zoIUiKwXs8pwSXMzJmhxx</t>
  </si>
  <si>
    <t>De wateranalyse behoort te worden uitgevoerd door een laboratorium dat de beschikking heeft over procedures voor kwaliteitscontrole.</t>
  </si>
  <si>
    <t>5l2rJiYbFtvFuXNhk6Xt0S</t>
  </si>
  <si>
    <t>5diEk8rTKZJDmgUOAr0Yrb</t>
  </si>
  <si>
    <t>FO 05.01.01</t>
  </si>
  <si>
    <t>31ox0uYhiouy4oXsgUj3EI</t>
  </si>
  <si>
    <t>Er is een risicobeoordeling uitgevoerd waarin milieukwesties zijn geëvalueerd voor het waterbeheer op het bedrijf (voor en na de oogst).</t>
  </si>
  <si>
    <t>0XFq7Piw6jWdrlXDexfO0</t>
  </si>
  <si>
    <t>Er moet een gedocumenteerde risicobeoordeling zijn voor water dat voor binnen- en buitenproductie en voor naoogstactiviteiten wordt gebruikt. De beoordeling moet ten minste de milieueffecten identificeren op en van:
\- eigen landbouwactiviteiten op waterbronnen en milieus buiten het bedrijf, met inbegrip van het risico op het uitputten van waterbronnen of aantasting van de waterkwaliteit;
\- distributie- en irrigatiesystemen.
De producent moet zich bewust zijn van waterbronnen die als kritiek worden beschouwd volgens publieke partijen/stakeholders (media, maatschappelijke organisaties, de autoriteiten, wetenschap, overige), waarvan bekend is dat de informatie beschikbaar is.
De risicobeoordeling moet jaarlijks worden gecontroleerd of steeds als er veranderingen in risico optreden.</t>
  </si>
  <si>
    <t>5LpGBQwrIADkt1pUe7CZXA</t>
  </si>
  <si>
    <t>FO 08.01.03</t>
  </si>
  <si>
    <t>2xbG9vXddC7fL0RPXTKuhp</t>
  </si>
  <si>
    <t>Er worden herstelmaatregelen getroffen op basis van de resultaten van de risicobeoordeling en de resultaten van de wateranalyse.</t>
  </si>
  <si>
    <t>773mUHmfq6rf6PudnqKgPT</t>
  </si>
  <si>
    <t>Er moeten registraties beschikbaar zijn van de maatregelen die zijn getroffen om de risico’s aan te pakken van de kwaliteit van het water dat is gebruikt voor naoogstbehandelingen. Ook de resultaten hiervan moeten geregistreerd zijn.</t>
  </si>
  <si>
    <t>5Gl4WdaybTCxi9n0j3lLC6</t>
  </si>
  <si>
    <t>FO 08.01.01</t>
  </si>
  <si>
    <t>1OVYEMAI8Nl4hYCluUAl3f</t>
  </si>
  <si>
    <t>Er is een risicobeoordeling uitgevoerd om kwaliteitskwesties te beoordelen van het water dat wordt gebruikt voor naoogstbehandelingen.</t>
  </si>
  <si>
    <t>7JUEcoi82Oq2aQq23BdnCj</t>
  </si>
  <si>
    <t>De risicobeoordeling moet de frequentie van analyse, waterbronnen, chemische en minerale verontreiniging omvatten.
De risicobeoordeling moet jaarlijks worden beoordeeld, als de risico's veranderen als gevolg van operationele wijzigingen, of als zich een situatie voordoet waardoor er een kans van verontreiniging van het systeem ontstaat.</t>
  </si>
  <si>
    <t>46Ve9Xpj1FZcu0xYbSxXjh</t>
  </si>
  <si>
    <t>FO 08.02.08</t>
  </si>
  <si>
    <t>3pybA1iURqaOlUG4hnqnCX</t>
  </si>
  <si>
    <t>Herbruikbare teeltmaterialen worden schoongemaakt zodat ze vrij zijn van vreemd materiaal.</t>
  </si>
  <si>
    <t>4dpocSwZtDcNvghP8ReTpX</t>
  </si>
  <si>
    <t>Teeltmaterialen, waaronder potten, kratten, emmers en andere fusten moeten worden schoongemaakt en op basis van het risico van verontreiniging moet er een schoonmaakschema ingesteld zijn dat er ten minste voor zorgt dat ze voorafgaand aan hergebruik vrij zijn van vreemde materialen.
Bovenstaand is niet van toepassing op potten die niet worden hergebruikt.</t>
  </si>
  <si>
    <t>4ZnBflFxdjBu3f0DKTkDCZ</t>
  </si>
  <si>
    <t>FO 08.02.07</t>
  </si>
  <si>
    <t>4g8ESeo8fHJxtFnP285UU1</t>
  </si>
  <si>
    <t>Verpakkingen voor na het oogsten op het bedrijf zijn zodanig opgeslagen dat verontreiniging door knaagdieren, plagen, vogels en fysieke en chemische gevaren wordt voorkomen.</t>
  </si>
  <si>
    <t>tWRxejsOPBmK36MDOUfUo</t>
  </si>
  <si>
    <t>Alle eindverpakkingen moeten worden opgeslagen met maatregelen voor het bestrijden of voorkomen van knaagdieren, plagen, vogels en fysieke en chemische gevaren.
Opmerking: Potten waarin planten worden geteeld gelden niet als verpakkingsmateriaal.</t>
  </si>
  <si>
    <t>5TiElFP5F2vlfwim2F8cCC</t>
  </si>
  <si>
    <t>FO 12.03.01</t>
  </si>
  <si>
    <t>35JUt6oudKCjNHf1AJWwL6</t>
  </si>
  <si>
    <t>Medewerkers, bezoekers en onderaannemers zijn voorzien van geschikte persoonlijke beschermingsmiddelen (PBM) en maken gebruik hiervan.</t>
  </si>
  <si>
    <t>52kbUa2XSnqwCBZuFLOBpV</t>
  </si>
  <si>
    <t>PBM moeten voldoen aan de wettelijke eisen, etiketvoorschriften en/of zoals goedgekeurd door een bevoegde instantie. De PBM moeten beschikbaar zijn, op juiste wijze worden gebruikt en in goede staat zijn. Het voldoen aan etiketvoorschriften en/of vereisten in de risicobeoordeling voor werkzaamheden op het bedrijf, kan het gebruik van het volgende omvatten: geschikt schoeisel, waterdichte kleding, beschermende overalls, rubber handschoenen, gezichtsmaskers, ademhalingsapparatuur (inclusief reservefilters), oor- en oogbescherming, etc.
PBM moeten indien noodzakelijk worden verstrekt aan medewerkers, onderaannemers (aanvaardbaar indien voorzien door onderaannemingsbedrijf) en bezoekers.</t>
  </si>
  <si>
    <t>1ERzCDuPHpofETFZxfdFUx</t>
  </si>
  <si>
    <t>4UcfLyQFO80y5WRLtEEUlT</t>
  </si>
  <si>
    <t>FO 12.03.02</t>
  </si>
  <si>
    <t>2RBqtZ705kpQos923KoSYy</t>
  </si>
  <si>
    <t>Persoonlijke beschermingsmiddelen (PBM) moeten schoon worden gehouden en op juiste wijze worden opgeslagen zodat er geen risico bestaat op verontreiniging van persoonlijke voorwerpen.</t>
  </si>
  <si>
    <t>13hMwTmI4mP8Cq5uxhq1le</t>
  </si>
  <si>
    <t>PBM moeten schoon worden gehouden overeenkomstig het gebruikstype en de mate van mogelijke verontreiniging en op een geventileerde plek worden opgeslagen. Beschermende kleding moet afzonderlijk van persoonlijke kleding worden gewassen. Herbruikbare handschoenen moeten worden gewassen alvorens ze uit te doen. Vervuilde en beschadigde PBM moeten op juiste wijze worden afgevoerd. PBM moeten op zodanige wijze worden opgeslagen dat kruisbesmetting met chemicaliën wordt voorkomen.</t>
  </si>
  <si>
    <t>5NmkQqW8gCpgS78wQv2l3Z</t>
  </si>
  <si>
    <t>FO 12.02.02</t>
  </si>
  <si>
    <t>6htXYEkCczgewsvtZRA7Fm</t>
  </si>
  <si>
    <t>EHBO-kits zijn toegankelijk op alle vaste locaties en velden in de directe omgeving van het werk.</t>
  </si>
  <si>
    <t>1gK3e4bqxWdl1o0pLJtu9b</t>
  </si>
  <si>
    <t>Complete en onderhouden EHBO-kits (d.w.z. compleet en onderhouden volgens de geldende regelgeving en passend bij de activiteiten die worden uitgevoerd) moeten beschikbaar en toegankelijk zijn op alle vaste locaties en aanwezig in geselecteerde voertuigen (trekker, auto, etc.) indien dit een eis is van de risicobeoordeling.</t>
  </si>
  <si>
    <t>62tN6wZa5pX8aFAKP7fC5r</t>
  </si>
  <si>
    <t>FO 12.03.03</t>
  </si>
  <si>
    <t>2kjqXrL9q4kK0QoywvTUHI</t>
  </si>
  <si>
    <t>Geschikte omkleedgelegenheden zijn beschikbaar indien nodig.</t>
  </si>
  <si>
    <t>1cZpp3dVzuW2usrRGIMpJd</t>
  </si>
  <si>
    <t>De omkleedgelegenheden (in overeenstemming met plaatselijke omstandigheden) moeten gebruikt worden voor het omkleden en het aan- en uittrekken van werkkleding indien nodig. Omkleedgelegenheden zijn wellicht niet nodig als persoonlijke beschermingsmiddelen (PBM) worden aangetrokken over bestaande kleding.</t>
  </si>
  <si>
    <t>23qolPWDH7AShA8FPpz4zu</t>
  </si>
  <si>
    <t>FO 12.02.01</t>
  </si>
  <si>
    <t>6DXTjvpu6L0M4N3rZYH7rp</t>
  </si>
  <si>
    <t>Veiligheidsadvies voor stoffen die gevaarlijk zijn voor de gezondheid en veiligheid van de medewerkers is direct beschikbaar en toegankelijk.</t>
  </si>
  <si>
    <t>3iQxnrmcrEXq5P1Oepxabm</t>
  </si>
  <si>
    <t>Informatie over het veilig verwerken van elke gevaarlijke stof moet toegankelijk zijn (websites, telefoonnummers, veiligheidsinformatiebladen (VIB’s), etc.).</t>
  </si>
  <si>
    <t>5XDFB6E14Zya6OHP12zx4G</t>
  </si>
  <si>
    <t>FO 01.04.02</t>
  </si>
  <si>
    <t>3eUC55MeR7j4tJb4uAMWfa</t>
  </si>
  <si>
    <t>Personen die verantwoordelijk zijn voor de technische besluitvorming over productiemiddelen kunnen hun competentie aantonen.</t>
  </si>
  <si>
    <t>6fhVpSmHvNaSXIkmAJAKNk</t>
  </si>
  <si>
    <t>Personen die verantwoordelijk zijn voor technische besluiten zoals:
\- bepalen van de hoeveelheid en het type meststoffen (organisch of anorganisch);
\- kiezen van gewasbeschermingsmiddelen;
\- besluiten over toepassing van gewasbeschermingsmiddelen (bij vermeerdering, voor de oogst en/of na de oogst);
moeten voldoende technische competentie kunnen aantonen.
Als de persoon die verantwoordelijk is voor technische besluiten de producent is, een aangewezen medewerker of een technisch expert, moet zijn/haar ervaring worden aangevuld door actuele technische kennis (toegang tot technische literatuur, bijwonen van specifieke training, actieve licentie voor het toepassen van gewasbeschermingsmiddelen, etc.).
Als de persoon die verantwoordelijk is voor technische besluiten een extern gekwalificeerde adviseur is, moet zijn/haar technische competentie worden aangetoond door officiële kwalificaties of aanwezigheidscertificaten van specifieke trainingen.</t>
  </si>
  <si>
    <t>2nFBpxsXtUwF9GEs1mVnA3</t>
  </si>
  <si>
    <t>FO 12.01.06</t>
  </si>
  <si>
    <t>51p8b0j1BbnkHS7Djrxtro</t>
  </si>
  <si>
    <t>Waarschuwingsborden geven alle potentiële gevaren, nooduitgangen en vluchtroutes aan.</t>
  </si>
  <si>
    <t>CAFtoQHDHHY8442lQFD7k</t>
  </si>
  <si>
    <t>Vaste en duidelijk leesbare waarschuwingsborden moeten potentiële gevaren aangeven. Waarschuwingsborden bij nooduitgangen en vluchtroutes moeten aangeven dat deze open, toegankelijk en vrij van obstakels moeten blijven.
Dit moet onder andere, indien van toepassing, het volgende omvatten: afvalkuilen, ontvlambare structuren (brandstoftanks, tanks met propaan/aardgas, etc.), opslag van gewasbeschermingsmiddelen, waterpartijen en alle andere geïdentificeerde fysieke gevaren.
Waarschuwingsborden moeten aanwezig zijn in de taal of talen die het meest wordt of worden gesproken door de medewerkers en/of d.m.v. pictogrammen.
Voorbeelden van andere informatie die kan worden opgenomen zijn:
\- de locatie van het dichtstbijzijnde communicatiemiddel (telefoon, radio);
\- hoe en waar lokale medische diensten, ziekenhuizen en andere nooddiensten te bereiken zijn;
\- de locatie van brandblusser(s) en beschikbaarheid van water in de directe omgeving;
\- de locatie van grote opslagruimten voor chemicaliën, brandstoffen en meststoffen;
\- de locaties van nooduitgangen en bediening van brandtrappen;
\- noodafsluiters voor elektriciteit, gas en waterleidingen;
\- hoe ongelukken en gevaarlijke incidenten te melden (locatie, beschrijving van incident, aantal gewonden, soort letsel);
\- de hygiënevoorschriften;
\- hoe om te gaan met ongevallen met chemicaliën volgens veiligheidsinformatiebladen (VIB’s).</t>
  </si>
  <si>
    <t>1Bx9mR3IRQHnLgvz9dTa3R</t>
  </si>
  <si>
    <t>FO 12.01.05</t>
  </si>
  <si>
    <t>JSULzDRw35fo2HnkfN2m3</t>
  </si>
  <si>
    <t>Ongevallen- en noodprocedures worden weergegeven en gecommuniceerd.</t>
  </si>
  <si>
    <t>75t3ovHTSpQAsXHyd1vA6S</t>
  </si>
  <si>
    <t>Instructies die zijn gebaseerd op de ongevallen- en noodprocedures moeten duidelijk zichtbaar voor medewerkers, bezoekers en onderaannemers worden opgehangen in toegankelijke ruimten en locaties. Deze instructies moeten beschikbaar zijn in de taal of talen die het meest wordt of worden gesproken door de medewerkers en/of d.m.v. pictogrammen. De procedures hebben betrekking op of geven het volgende aan:
\- het adres van het bedrijf, aanduiding op de kaart of andere locatiegegevens (bijv. gps-coördinaten);
\- contactpersoon of -personen;
\- een up-to-date lijst van belangrijke telefoonnummers (bijv. politie, ambulance, ziekenhuis, brandweer, toegang tot noodhulp op locatie of met vervoermiddel, en leveranciers van energie, water en gas);
\- noodevacuatieprocedures, indien van toepassing.</t>
  </si>
  <si>
    <t>3l0dwSvlQzWoa2ucOBwHyF</t>
  </si>
  <si>
    <t>FO 12.01.04</t>
  </si>
  <si>
    <t>6J45yjzESm5pfHDhgPHRn6</t>
  </si>
  <si>
    <t>Medewerkers die gevaarlijke stoffen en gevaarlijke of complexe apparatuur verwerken, kunnen hun competentie aantonen.</t>
  </si>
  <si>
    <t>L0KUtBt6svByvlm6SUKGh</t>
  </si>
  <si>
    <t>Er moeten registraties zijn van alle medewerkers met de volgende taken:
\- verwerken en/of toedienen van chemicaliën, desinfectiemiddelen, gewasbeschermingsmiddelen, biociden en/of andere gevaarlijke stoffen;
\- bedienen van gevaarlijke of complexe apparatuur zoals gedefinieerd in de risicobeoordeling;
\- werken op hoogte.
Van al deze medewerkers moet zijn/haar competentie kunnen worden aangetoond (bijv. trainingscertificaat en/of trainingsregistraties met bewijs van aanwezigheid).
Medewerkers jonger dan 18 jaar en zwangere medewerkers of medewerkers die borstvoeding geven, mogen geen gewasbeschermingsmiddelen verwerken.
Voldoen aan dit principe en de desbetreffende criteria omvat eveneens het voldoen aan de geldende wetgeving.</t>
  </si>
  <si>
    <t>2VUUTTg4oJ8LFPhvu4fC44</t>
  </si>
  <si>
    <t>FO 12.01.03</t>
  </si>
  <si>
    <t>s8kTetx6ljCGPmRufBYbw</t>
  </si>
  <si>
    <t>Al het personeel heeft een gezondheids- en veiligheidstraining gevolgd in overeenstemming met de risicobeoordeling.</t>
  </si>
  <si>
    <t>15FcMYvTOwqB6CogF9CAOc</t>
  </si>
  <si>
    <t>De basistraining over de gezondheid en veiligheid van medewerkers moet:
\- jaarlijks aan personeel worden gegeven, met inbegrip van eigenaars en managers;
\- aan nieuw personeel en bestaand personeel worden gegeven, telkens als deze nieuwe taken krijgen waarvoor aanvullende kennis nodig is;
\- alle noodzakelijke instructies omvatten;
\- zodanig worden gegeven, schriftelijk of mondeling, dat het begrip is gewaarborgd (mag alleen in mondelinge en beeldende vorm zonder schriftelijke uitleg, indien van toepassing);
\- training omvatten over veiligheidsprocedures voor apparatuur, producten of nieuwe activiteiten;
\- training omvatten over onderwerpen die verband houden met respons op ongevallen, natuurlijke rampen en de gezondheid van medewerkers, met inbegrip van ziekte, blootstelling aan chemicaliën, noodprocedures, brandveiligheid, en rechten en verantwoordelijkheden gerelateerd aan de gezondheidsbescherming van medewerkers;
\- speciale training omvatten voor medewerkers conform de toegewezen taken (opslag onder gecontroleerde atmosfeer, begrensde ventilatieruimtes, verwerken van meststoffen en chemicaliën, machinebediening, etc.).</t>
  </si>
  <si>
    <t>7rqNxZDAwppf7YGipvTAOy</t>
  </si>
  <si>
    <t>FO 12.01.02</t>
  </si>
  <si>
    <t>27vur6cdy1u2hxPpsrVkb1</t>
  </si>
  <si>
    <t>Het bedrijf beschikt over gezondheids- en veiligheidsprocedures.</t>
  </si>
  <si>
    <t>2U59hoAGEWFr2fRSKmhHg6</t>
  </si>
  <si>
    <t>De gezondheids- en veiligheidsprocedures moeten ingaan op de punten die naar voren zijn gekomen in de risicobeoordeling en moeten passend zijn voor de bedrijfsactiviteiten. De procedures moeten hygiënevoorschriften omvatten. De gezondheids- en veiligheidsprocedures, waaronder de hygiënevoorschriften, moeten jaarlijks worden gecontroleerd en bijgewerkt telkens als de risicobeoordeling verandert.
De infrastructuur, faciliteiten, behuizing voor medewerkers en uitrusting op het bedrijf moeten dusdanig geconstrueerd zijn en onderhouden worden dat de gevaren voor de gezondheid en veiligheid van de medewerkers geminimaliseerd worden. Het voldoen aan geldende regelgeving is vereist.
Ongevallen- en noodprocedures moeten ingaan op werkruimtes, faciliteiten van medewerkers en behuizing van medewerkers op het bedrijf en moeten calamiteitenplannen omvatten, d.w.z. de mogelijkheid voor medewerkers om zich te verwijderen uit onveilige situaties. Als dit een eis is van de risicobeoordeling, moet de nooduitrusting toegankelijk en onderhouden zijn. De procedures moeten zichtbaar worden weergegeven voor medewerkers (waaronder onderaannemers) en bezoekers door middel van duidelijke tekens (afbeeldingen) en/of in de taal of talen die de meeste medewerkers spreken.
De hygiënevoorschriften moeten ten minste het volgende omvatten:
\- vereiste van handen wassen;
\- beperking van roken, eten en drinken tot daartoe bestemde plaatsen;
\- er moet rekening worden gehouden met medewerkers die een groter risico lopen, met inbegrip van medewerkers jonger dan 18 jaar en zwangere vrouwen of vrouwen die borstvoeding geven.
Als zich ongevallen voordoen, moet de oorzaak worden geëvalueerd en passende preventiemaatregelen worden opgenomen in herziene gezondheids- en veiligheidsprocedures.</t>
  </si>
  <si>
    <t>4Z90n5MuwIly9eLPYBpn4i</t>
  </si>
  <si>
    <t>FO 08.02.02</t>
  </si>
  <si>
    <t>20MaVDaLckKttoSfeos3Pl</t>
  </si>
  <si>
    <t>Alle instructies op de etiketten worden opgevolgd.</t>
  </si>
  <si>
    <t>7jG7jvrxakwo1mvta4fOxx</t>
  </si>
  <si>
    <t>Er moeten duidelijke procedures en documentatie beschikbaar zijn (registraties van de toepassing van naoogstbeschermingsmiddelen, verpakkings-/leveringsdata van behandelde producten, etc.) die aantonen dat is voldaan aan de instructies op het etiket van de chemicaliën die zijn toegepast op de geoogste producten.</t>
  </si>
  <si>
    <t>4elU6YivpDUP8Zg3hYzRUR</t>
  </si>
  <si>
    <t>FO 08.02.01</t>
  </si>
  <si>
    <t>4iqjXPSE8lvJDiV9GMQ6ec</t>
  </si>
  <si>
    <t>De producent gebruikt naoogstbehandelingen als en alleen als er geen alternatieven bestaan die het behoud van goede kwaliteit garanderen.</t>
  </si>
  <si>
    <t>7t05lm8Lw4XLnWo0hhxAUR</t>
  </si>
  <si>
    <t>Alle mogelijke alternatieven voor het gebruik van naoogstbehandelingen moeten zijn overwogen en geëvalueerd, en chemicaliën mogen alleen worden gebruikt wanneer er geen technisch geaccepteerd alternatief is.
Naoogstbehandelingen kunnen gewasbeschermingsmiddelen, inkt voor het kleuren van bloemen en andere behandelingen omvatten.</t>
  </si>
  <si>
    <t>5KIEflmEkRab02DSZ7tcaP</t>
  </si>
  <si>
    <t>FO 07.04.01</t>
  </si>
  <si>
    <t>3aQOEnj8eAzLTpikWEqcUk</t>
  </si>
  <si>
    <t>Gewasbeschermingsmiddelen, biologische bestrijdingsmiddelen en/of producten voor naoogstbehandeling worden opgeslagen in overeenstemming met basisregels voor veilige opslag en veilig gebruik.</t>
  </si>
  <si>
    <t>2uFRUr6M245qtEQLJx3MZc</t>
  </si>
  <si>
    <t>De opslag van gewasbeschermingsmiddelen moet:
\- voldoen aan alle huidige nationale, regionale en lokale wet- en regelgeving;
\- veilig en afgesloten worden opgeslagen indien niet in gebruik;
\- alleen toegankelijk zijn voor mensen met formele training in het verwerken van gewasbeschermingsmiddelen;
\- goed worden geventileerd;
\- beschikken over meetapparatuur om de nauwkeurigheid van mengsels te ondersteunen, waaronder fusten met schaalverdelingen en gekalibreerde weegschalen;
\- beschikken over gebruiksvoorwerpen (zoals emmers, een watertappunt, etc.) die schoon gehouden moeten worden met het oog op het veilige en efficiënte verwerken van alle gewasbeschermingsmiddelen die toegepast kunnen worden (dit laatste is ook van toepassing op de vul-/mengruimte, indien deze niet dezelfde ruimte is.);
\- kruisbesmetting voorkomen tussen gewasbeschermingsmiddelen en geoogste producten en andere materialen door het gebruik van een fysieke barrière (muur, beplating, etc.);
\- waarborgen dat alle gewasbeschermingsmiddelen die op geregistreerde gewassen worden gebruikt, afzonderlijk worden opgeslagen van de middelen die op niet-geregistreerde gewassen worden gebruikt (bijv. tuinchemicaliën);
\- plaatsvinden in de originele fusten en verpakkingen (Alleen in het geval van breuk mogen ze in een nieuwe verpakking worden bewaard die dan wel alle informatie van het originele etiket moet bevatten.).</t>
  </si>
  <si>
    <t>iHndUfPyGPYoulIuDy0lW</t>
  </si>
  <si>
    <t>FO 08.02.03</t>
  </si>
  <si>
    <t>678lNGAFWVAd6zYC06Hdxm</t>
  </si>
  <si>
    <t>De producent gebruikt alleen de gewasbeschermingsmiddelen die officieel geregistreerd zijn in het land van gebruik en die zijn goedgekeurd voor gebruik na het oogsten.</t>
  </si>
  <si>
    <t>7ildka7gc2HYQQALZvZURx</t>
  </si>
  <si>
    <t>Alle naoogstgewasbeschermingsmiddelen en andere naoogstbehandelingen die gebruikt worden op de geoogste producten dienen officieel geregistreerd of toegestaan te zijn door de juiste overheidsinstantie in het land van gebruik, en goedgekeurd te zijn voor gebruik in dat land en voor gebruik na de oogst zoals is aangegeven op de etiketten van biociden en gewasbeschermingsmiddelen. Als er geen officieel registratieschema bestaat, zie de GLOBALG.A.P.-richtlijn over dit onderwerp en de “International Code of Conduct on the Distribution and Use of Pesticides” (Internationale gedragscode voor de distributie en het gebruik van gewasbeschermingsmiddelen) van de FAO.</t>
  </si>
  <si>
    <t>bGUOIClk5fJfkQ2PSC5Yo</t>
  </si>
  <si>
    <t>FO 08.02.06</t>
  </si>
  <si>
    <t>5U8Vx9MpsJygYG01oH1KVV</t>
  </si>
  <si>
    <t>Er worden registraties bewaard van toepassingen van naoogstbehandelingen.</t>
  </si>
  <si>
    <t>2u8pRcgSaYvwrYZN2DuKe1</t>
  </si>
  <si>
    <t>De volgende informatie moet worden opgenomen in alle registraties van toepassingen van gewasbeschermingsmiddelen:
\- de partijaanduiding (lot of batch) van het behandelde geoogste product;
\- de naam of referentie van het bedrijf of de verwerkingslocatie waar het geoogste product behandeld is;
\- de exacte data (dag/maand/jaar) van de toepassingen;
\- het type behandeling dat gebruikt is voor toepassing van gewasbeschermingsmiddelen (zoals spuiten, dompelen, vergassen etc.);
\- de rechtvaardiging voor de toepassing (d.w.z. gangbare naam van de te behandelen plaag);
\- de complete handelsnaam en de werkzame stof (inclusief formule) of het nuttige organisme met wetenschappelijke naam;
\- de toegepaste hoeveelheid gewasbeschermingsmiddelen uitgedrukt in gewicht of volume per liter water of een ander medium;
\- de naam van de persoon die de gewasbeschermingsmiddelen heeft toegepast op het geoogste product.</t>
  </si>
  <si>
    <t>All Sections</t>
  </si>
  <si>
    <t>Unique Sections</t>
  </si>
  <si>
    <t>Unique Subsections</t>
  </si>
  <si>
    <t>Section:Subsection</t>
  </si>
  <si>
    <t>Section GUID</t>
  </si>
  <si>
    <t>Subsection GUID</t>
  </si>
  <si>
    <t>Title</t>
  </si>
  <si>
    <t>S Order</t>
  </si>
  <si>
    <t>SS Order</t>
  </si>
  <si>
    <t>Schon da?</t>
  </si>
  <si>
    <t>FO 08.02 Naoogstbehandelingen</t>
  </si>
  <si>
    <t>-</t>
  </si>
  <si>
    <t>5mUWYvmAcBFoyUbNbMwBFm1DSOMfBwEJ7NMTIzs3yO1i</t>
  </si>
  <si>
    <t>Gje6Vs9erIFxkUciUvJH4</t>
  </si>
  <si>
    <t>FO 08 NAOOGST</t>
  </si>
  <si>
    <t>6Rm0QwTMNW6kK0eTQrJkhZ78fF8J8n8uDPsOxFl12Alc</t>
  </si>
  <si>
    <t>6FdWPU4oDWbSzvdyOZoYoB</t>
  </si>
  <si>
    <t>FO 12.01 Gezondheid en veiligheid van medewerkers</t>
  </si>
  <si>
    <t>7rjim934yL9ogfLKGg1C6w7mjSidGuWy0Ls8TvSUsTPI</t>
  </si>
  <si>
    <t>5UQeS9ZpTZ73bWl747qvBc</t>
  </si>
  <si>
    <t>FO 12 GEZONDHEID EN VEILIGHEID VAN MEDEWERKERS</t>
  </si>
  <si>
    <t>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t>
  </si>
  <si>
    <t>1bKgax0qDr1kdS45vRoOYL5TvyR0UgB0EOmnMkFaZftX</t>
  </si>
  <si>
    <t>58YIZdoFmkYixB4J9NtgtD</t>
  </si>
  <si>
    <t>FO 12.02 Gevaren en eerstehulpverlening</t>
  </si>
  <si>
    <t>4wZVGrd3Y6MNXGOUDdx8aE5TvyR0UgB0EOmnMkFaZftX</t>
  </si>
  <si>
    <t>1yWMo0Q80qUQDJqsf2LkXE</t>
  </si>
  <si>
    <t>3jlC57moeRajaaQIIaDd205TvyR0UgB0EOmnMkFaZftX</t>
  </si>
  <si>
    <t>4qbSjlziUqnQJwKT4sdkb1</t>
  </si>
  <si>
    <t>FO 13 WELZIJN VAN MEDEWERKERS</t>
  </si>
  <si>
    <t>1Lf9FHKch0eiLXJIpNhkap5TvyR0UgB0EOmnMkFaZftX</t>
  </si>
  <si>
    <t>7Im0gZuPu0LHTMAIaQXrVq</t>
  </si>
  <si>
    <t>FO 08.01 Kwaliteit van naoogstwater</t>
  </si>
  <si>
    <t>2bWjTJm7YGHjn0xzK8lmrx5TvyR0UgB0EOmnMkFaZftX</t>
  </si>
  <si>
    <t>2rxdA3gpl0PXbrvpZ0BtCg</t>
  </si>
  <si>
    <t xml:space="preserve">FO 05.01 Waterbronnen
</t>
  </si>
  <si>
    <t>6Wkw4wWRDCURPfRLe7FPfh5TvyR0UgB0EOmnMkFaZftX</t>
  </si>
  <si>
    <t>6RbDnySZpbgffC9ju2q32c</t>
  </si>
  <si>
    <t>FO 05 WATERBEHEER</t>
  </si>
  <si>
    <t>3hFRwOPd6tyF3XqgDpiUsI5TvyR0UgB0EOmnMkFaZftX</t>
  </si>
  <si>
    <t>1eFqhUYZUruUIaNxgz39cm</t>
  </si>
  <si>
    <t>FO 12.03 Persoonlijke beschermingsmiddelen</t>
  </si>
  <si>
    <t>2kuhirjgnGOVNDcaDpOkYM5TvyR0UgB0EOmnMkFaZftX</t>
  </si>
  <si>
    <t>DJzqg2fWJNX8DV2KctvYg</t>
  </si>
  <si>
    <t>FO 01.04 Training en toewijzing van verantwoordelijkheden</t>
  </si>
  <si>
    <t>6jdV20fj5kQdZCYqV2HAZj5TvyR0UgB0EOmnMkFaZftX</t>
  </si>
  <si>
    <t>70ruHYc2MpTvg0jD7QMezL</t>
  </si>
  <si>
    <t xml:space="preserve">FO 01 BEHEER </t>
  </si>
  <si>
    <t>1JbTSVCXvD1rsi9FQI4BLX5TvyR0UgB0EOmnMkFaZftX</t>
  </si>
  <si>
    <t>7szhAVwZa7A9bpfSi2pieJ</t>
  </si>
  <si>
    <t>FO 07.04 Opslag van gewasbeschermingsmiddelen en producten voor naoogstbehandeling</t>
  </si>
  <si>
    <t>VDK37xlSNcEUrQRExLE3o5TvyR0UgB0EOmnMkFaZftX</t>
  </si>
  <si>
    <t>1QZN9MgOjsyqVA68ggNrjJ</t>
  </si>
  <si>
    <t>FO 07 GEWASBESCHERMINGSMIDDELEN</t>
  </si>
  <si>
    <t>5jzyQhmb27D4nmyslaqw295TvyR0UgB0EOmnMkFaZftX</t>
  </si>
  <si>
    <t>5MIp8lIIRxiecaRlBx45ZA</t>
  </si>
  <si>
    <t>FO 04.02 Grondontsmetting</t>
  </si>
  <si>
    <t>1EgtVf0gt9faAZ208UKbhp5TvyR0UgB0EOmnMkFaZftX</t>
  </si>
  <si>
    <t>6xn2hlRu4XuFNY4EvmmhGh</t>
  </si>
  <si>
    <t>FO 04 BODEM, PLANTENVOEDING EN MESTSTOFFEN</t>
  </si>
  <si>
    <t>17ftYiGJQGfvC82XpjU1HE5TvyR0UgB0EOmnMkFaZftX</t>
  </si>
  <si>
    <t>4FpGNTsK7qObG6w0IK8lJ9</t>
  </si>
  <si>
    <t>FO 09 AFVALBEHEER</t>
  </si>
  <si>
    <t>79NJXc4l9NQEbbeDhi7yAn5TvyR0UgB0EOmnMkFaZftX</t>
  </si>
  <si>
    <t>4CAFQJ1DissSwVgUR6FAo2</t>
  </si>
  <si>
    <t>FO 01.01 Locatiegeschiedenis</t>
  </si>
  <si>
    <t>AqZg0D6YeGl82j7kk861G5TvyR0UgB0EOmnMkFaZftX</t>
  </si>
  <si>
    <t>7rp7x9ZgHaqceXxu6OWWq7</t>
  </si>
  <si>
    <t>FO 03.01 Vermeerderingsmateriaal</t>
  </si>
  <si>
    <t>2mT42AzGqaTB4SqjuCAb8l5TvyR0UgB0EOmnMkFaZftX</t>
  </si>
  <si>
    <t>6w3UMFW0oHAYouIfAQsxPp</t>
  </si>
  <si>
    <t>FO 03 PLANTENVERMEERDERINGSMATERIAAL</t>
  </si>
  <si>
    <t>1STSYkQfJC6sJCHTl0LQ4B4xvzsgnTOtRkF4CQ8kI09i</t>
  </si>
  <si>
    <t>5KxdaTmagupnt1FFiWUWr</t>
  </si>
  <si>
    <t>FO 02.05 Gebruik van het logo</t>
  </si>
  <si>
    <t>1STSYkQfJC6sJCHTl0LQ4B5Nuj2EiEyMVydcblHaISFD</t>
  </si>
  <si>
    <t>73Lv9AVw6FCUaveBbhr4JK</t>
  </si>
  <si>
    <t>FO 02 TRACEERBAARHEID</t>
  </si>
  <si>
    <t>1STSYkQfJC6sJCHTl0LQ4B1E1VhZbj9C7JN1P2MNO7PP</t>
  </si>
  <si>
    <t>6HcHJDddlXRBRfZX9ZokDO</t>
  </si>
  <si>
    <t>FO 07.06 Lege fusten van gewasbeschermingsmiddelen</t>
  </si>
  <si>
    <t>1STSYkQfJC6sJCHTl0LQ4B6iax11SKEZhY8rQyeOo4x9</t>
  </si>
  <si>
    <t>1inVLFVuXUfx9WSBlTkRpE</t>
  </si>
  <si>
    <t>FO 07.03 Afvoer van overschot van spuitvloeistof</t>
  </si>
  <si>
    <t>3yiKvwYoXBHDoxipYV9gbp5TvyR0UgB0EOmnMkFaZftX</t>
  </si>
  <si>
    <t>6IxE566h7r5Jvb3W7WDuj3</t>
  </si>
  <si>
    <t>FO 07.09 Apparatuur</t>
  </si>
  <si>
    <t>3ov8Ci8FQzD3sYIYu2RpnL3yzXvEhnmn5Jt2gzgNRyxG</t>
  </si>
  <si>
    <t>2ImsoVLGQdeZF6agzMqJ8A</t>
  </si>
  <si>
    <t>FO 07.05 Het verwerken met gewasbeschermingsmiddelen</t>
  </si>
  <si>
    <t>7tJdxC0MUJe1HSs3MotQlM5TvyR0UgB0EOmnMkFaZftX</t>
  </si>
  <si>
    <t>6PRvE2QfxASI7YKnCc3EqN</t>
  </si>
  <si>
    <t xml:space="preserve">FO 10 BIODIVERSITEIT
</t>
  </si>
  <si>
    <t>7zYHRKozLWyZJNsLHlqmWj5TvyR0UgB0EOmnMkFaZftX</t>
  </si>
  <si>
    <t>6FGY5f8scT9uxdRY1Dm0EA</t>
  </si>
  <si>
    <t xml:space="preserve">FO 11 ENERGIE-EFFICIËNTIE </t>
  </si>
  <si>
    <t>1PygzsgwT1kH98NoRIqHJK5TvyR0UgB0EOmnMkFaZftX</t>
  </si>
  <si>
    <t>6GeO2cIfH8F4MS0Wrn7hu8</t>
  </si>
  <si>
    <t xml:space="preserve">FO 04.01 Bodembehoud
</t>
  </si>
  <si>
    <t>Een goed bodembeheer verzekert vruchtbaarheid op lange termijn, bevordert de productie en draagt bij aan de opbrengst. Niet van toepassing in het geval van gewassen die niet rechtstreeks in de grond worden geteeld (hydrocultuur of potplanten).</t>
  </si>
  <si>
    <t>2zKr6OtZT3ieaBkkiQdRnE5TvyR0UgB0EOmnMkFaZftX</t>
  </si>
  <si>
    <t>4MADFxOdPQhN4tDSrYC3kN</t>
  </si>
  <si>
    <t>FO 04.05 Nutriëntengehalte</t>
  </si>
  <si>
    <t>38FoI2x9MvJMWYmW9A94FP1GydlnqB5f3ZYrijAhJ8a1</t>
  </si>
  <si>
    <t>2POBKEfw5bnX0otH120XN9</t>
  </si>
  <si>
    <t>FO 02.02 Parallel eigendom</t>
  </si>
  <si>
    <t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t>
  </si>
  <si>
    <t>3mzqvFtvshFUd9FG5jPpxS2G6uwghHDTAis8RUZY3FJx</t>
  </si>
  <si>
    <t>1EV9fOJFtgZHkgwnGkSJCo</t>
  </si>
  <si>
    <t>FO 03.03 Genetisch gemodificeerde organismen</t>
  </si>
  <si>
    <t>3mzqvFtvshFUd9FG5jPpxS3QFwSW2yUZI11qFYS6goaH</t>
  </si>
  <si>
    <t>489bZFWSQmhiPe5OysSmjy</t>
  </si>
  <si>
    <t>FO 04.03 Substraten</t>
  </si>
  <si>
    <t>3mzqvFtvshFUd9FG5jPpxS34qytRFn55Pj9v8N6jW9Nd</t>
  </si>
  <si>
    <t>2HYuayP7D4BMSo75oiaXrl</t>
  </si>
  <si>
    <t>FO 06 GEÏNTEGREERDE BESTRIJDING</t>
  </si>
  <si>
    <t>WIsqyzB7hUCqXcRGmylZ63bwHSjPIiZlDqoQlQa0RcI</t>
  </si>
  <si>
    <t>1rtxDY0UV6J6nTD72lp37g</t>
  </si>
  <si>
    <t>FO 01.05 Eisen van de klant</t>
  </si>
  <si>
    <t>WIsqyzB7hUCqXcRGmylZ65JMEtkoFWwAZfaa1yaPgBK</t>
  </si>
  <si>
    <t>68w0QanW27g7DC5iiMNgnB</t>
  </si>
  <si>
    <t>FO 01.03 Interne documentatie</t>
  </si>
  <si>
    <t>WIsqyzB7hUCqXcRGmylZ64AISrwQ9WCshrlYBBrxvLA</t>
  </si>
  <si>
    <t>3eE3Q3pAc6KiMjhWeHYlIc</t>
  </si>
  <si>
    <t>FO 05.02 Bepalen waterbehoefte</t>
  </si>
  <si>
    <t>WIsqyzB7hUCqXcRGmylZ6SAqaQFjpGvk0dxFTZIzwA</t>
  </si>
  <si>
    <t>yNNnfi8cIVXTWlcpFs9Ve</t>
  </si>
  <si>
    <t>FO 05.03 Gegevensregistratie</t>
  </si>
  <si>
    <t>5J6Wg6hIOJWcbwRBTKjslF5TvyR0UgB0EOmnMkFaZftX</t>
  </si>
  <si>
    <t>73mmIJbLFA6st0OtTEqZWp</t>
  </si>
  <si>
    <t>FO 05.04 Waterkwaliteit</t>
  </si>
  <si>
    <t>57pN9EDRNJdtiagduP3fZW50xAgBpMLFLITAgXsZZZlg</t>
  </si>
  <si>
    <t>2qY4MoLxFUnCA4vo1wdvyU</t>
  </si>
  <si>
    <t>FO 01.06 Klachten</t>
  </si>
  <si>
    <t>57pN9EDRNJdtiagduP3fZW2WGH0RWY1OjvoJuoSirwHO</t>
  </si>
  <si>
    <t>5qNS7lYI1ESLWc7l6Zqgt0</t>
  </si>
  <si>
    <t>FO 01.08 Recallprocedure</t>
  </si>
  <si>
    <t>57pN9EDRNJdtiagduP3fZW2JbpD7n1ziHSr2bVcKMSYA</t>
  </si>
  <si>
    <t>yeoigpicR7Kj80FVFSVQ7</t>
  </si>
  <si>
    <t>FO 01.07 Niet-conforme producten</t>
  </si>
  <si>
    <t>57pN9EDRNJdtiagduP3fZW1dk4ytnQWjHBvg1ln8HjTF</t>
  </si>
  <si>
    <t>4OOlpygsKUozIPIQvZRS7K</t>
  </si>
  <si>
    <t>FO 02.03 Massabalans</t>
  </si>
  <si>
    <t>57pN9EDRNJdtiagduP3fZW49eZzszjuUC0B6uHMRpoza</t>
  </si>
  <si>
    <t>3hK2y2UNLfHoppHPAnHM03</t>
  </si>
  <si>
    <t>FO 04.04 Nutriëntenbehoefte</t>
  </si>
  <si>
    <t>57pN9EDRNJdtiagduP3fZW5XwbzZtEM8lBOyfvXXxdDp</t>
  </si>
  <si>
    <t>2LnFemyn1mQ3dMrtNShc5B</t>
  </si>
  <si>
    <t>FO 02.01 Traceerbaarheid</t>
  </si>
  <si>
    <t>57pN9EDRNJdtiagduP3fZW4QOHCspm1xB86DGAUYDjRE</t>
  </si>
  <si>
    <t>4AUkUX1Ed6iGItHig18e1A</t>
  </si>
  <si>
    <t>FO 02.04 GLOBALG.A.P.-status</t>
  </si>
  <si>
    <t>57pN9EDRNJdtiagduP3fZW5ct5fM0HqC0lCNZYddSQSP</t>
  </si>
  <si>
    <t>5qL5D1YSZyjAfehlrFEA4J</t>
  </si>
  <si>
    <t>FO 01.02 Uitbestede activiteiten</t>
  </si>
  <si>
    <t>57pN9EDRNJdtiagduP3fZW3ag7qg4fpn4nxKeaoiBogr</t>
  </si>
  <si>
    <t>2LfV72LvddlAa8kU9pelkw</t>
  </si>
  <si>
    <t>FO 07.01 Keuze van gewasbeschermingsmiddelen</t>
  </si>
  <si>
    <t>Rm2o1gaBaALvlfFEiYrMu1zH3ajr9ldfV66pKaz5uSC</t>
  </si>
  <si>
    <t>5yJSOcTVR8gZAhpSpE27lE</t>
  </si>
  <si>
    <t>FO 04.07 Opslag van meststoffen en biostimulanten</t>
  </si>
  <si>
    <t>Rm2o1gaBaALvlfFEiYrMu110oWX79i6mbT4bTqOXnsF</t>
  </si>
  <si>
    <t>1TkJSLMhtf1FXiHyFrmEpa</t>
  </si>
  <si>
    <t xml:space="preserve">FO 07.07 Verouderde gewasbeschermingsmiddelen </t>
  </si>
  <si>
    <t>Rm2o1gaBaALvlfFEiYrMu4eKy1DGXi4so3zRzyqThnJ</t>
  </si>
  <si>
    <t>5ZmQCZZcuTzxuWKzHPecnl</t>
  </si>
  <si>
    <t xml:space="preserve">FO 07.08 Toepassing van andere stoffen </t>
  </si>
  <si>
    <t>Rm2o1gaBaALvlfFEiYrMu7ctYNkkwyMaJhUZotDNFjC</t>
  </si>
  <si>
    <t>5f1unFnjf9XRdMc3gNiJtp</t>
  </si>
  <si>
    <t xml:space="preserve">FO 07.02 Toepassingsregistraties </t>
  </si>
  <si>
    <t>Rm2o1gaBaALvlfFEiYrMu6jeCGSSXYJzTftXx8cbHUd</t>
  </si>
  <si>
    <t>6AAKJ3LgDpE7IG4YAqQOKs</t>
  </si>
  <si>
    <t>FO 04.06 Toepassingsregistraties</t>
  </si>
  <si>
    <t>Rm2o1gaBaALvlfFEiYrMu6XDlMJZ8YZa4z9YpSWG2pO</t>
  </si>
  <si>
    <t>6mCnaLW9OtV3xpBSYq1P6R</t>
  </si>
  <si>
    <t xml:space="preserve">FO 03.04 Overgangsperiode </t>
  </si>
  <si>
    <t>57pN9EDRNJdtiagduP3fZW4tsSAXoTqULXFfkPGQuphj</t>
  </si>
  <si>
    <t>6PGQqtXv2MC5ksCBDotJ6h</t>
  </si>
  <si>
    <t>FO 03.02 Chemische behandelingen en coatings</t>
  </si>
  <si>
    <t>5AYuYvAyD5dx1XUm0wkNUh5TvyR0UgB0EOmnMkFaZftX</t>
  </si>
  <si>
    <t>1dG8d76WeQtZj6ZhH7zFvX</t>
  </si>
  <si>
    <t>6gcvPhmDX7jxAKvMNctDnv</t>
  </si>
  <si>
    <t>Organizational requirements for the residue monitoring system (RMS) operator</t>
  </si>
  <si>
    <t>5y6C5KZtGFA5bRC3q2nOtJ5TvyR0UgB0EOmnMkFaZftX</t>
  </si>
  <si>
    <t>3o4fB4IpD89LcJNP1PcaqR</t>
  </si>
  <si>
    <t>6FGL7kSlHwQq5KuSIb33Ri</t>
  </si>
  <si>
    <t>Records</t>
  </si>
  <si>
    <t>WIsqyzB7hUCqXcRGmylZ66DLYBu74pUsP9h2Tk6aE8b</t>
  </si>
  <si>
    <t>4YFwKmf2KWSpX12tY4wUWy</t>
  </si>
  <si>
    <t>4WhD38GscILUERBIKqjZi2</t>
  </si>
  <si>
    <t>Plan of action</t>
  </si>
  <si>
    <t>3ov8Ci8FQzD3sYIYu2RpnL25ufr7Onk7JPdSt2laMS29</t>
  </si>
  <si>
    <t>6vNkpAgb9tyedueQqK0qUL</t>
  </si>
  <si>
    <t>1YcgCgxK4JSDX909mtyB2K</t>
  </si>
  <si>
    <t>Test results</t>
  </si>
  <si>
    <t>3ov8Ci8FQzD3sYIYu2RpnL55PwbCfLEsH487m0LGfq8G</t>
  </si>
  <si>
    <t>4ooHdrCZe01RstIqSrV18y</t>
  </si>
  <si>
    <t>67I6rRqQnyxgGd55PVh78h</t>
  </si>
  <si>
    <t>Sample taking</t>
  </si>
  <si>
    <t>38FoI2x9MvJMWYmW9A94FPBNyveclVEQj4HZroYIsSp</t>
  </si>
  <si>
    <t>5u8bHkfqKowCCM9WUABzET</t>
  </si>
  <si>
    <t>5wvTyg46WECxeJHnhfju6</t>
  </si>
  <si>
    <t>Risk assessment</t>
  </si>
  <si>
    <t>Rm2o1gaBaALvlfFEiYrMu1YjodcLkPXYuUVJv2kTcFk</t>
  </si>
  <si>
    <t>6hB3MkD70WoxXFovO1Myl1</t>
  </si>
  <si>
    <t>40V0ALJTCbf6o5mEcRnL1V</t>
  </si>
  <si>
    <t>GRASP QMS</t>
  </si>
  <si>
    <t>WIsqyzB7hUCqXcRGmylZ631MnP6cupxhwzTJCfEX2C0</t>
  </si>
  <si>
    <t>2c0UBVv0ssw8RkT3Qltabw</t>
  </si>
  <si>
    <t>4JDwCyBH1ImTjbVhIZvTq3</t>
  </si>
  <si>
    <t>AQ 04.04 Personal protective equipment</t>
  </si>
  <si>
    <t>57pN9EDRNJdtiagduP3fZW5E9apgdIabjK9U9O52kP3v</t>
  </si>
  <si>
    <t>39wDev6h9D8oDsJBEecAWl</t>
  </si>
  <si>
    <t>2jUiyLvMOWJh04zKpLzls8</t>
  </si>
  <si>
    <t>AQ 04 WORKERS’ WELL-BEING: OCCUPATIONAL HEALTH, SAFETY, AND WELFARE</t>
  </si>
  <si>
    <t>3mzqvFtvshFUd9FG5jPpxS3it1MDZers0ZhAZZAMnlhX</t>
  </si>
  <si>
    <t>Hjdhpd4Y2LuyPWKnGTrmO</t>
  </si>
  <si>
    <t>7mYXogZyldja1l4zH5Wvh4</t>
  </si>
  <si>
    <t>AQ 04.03 Workers’ hazards and first aid</t>
  </si>
  <si>
    <t>2oNaOXs0DVeMiQZPYCn5r75TvyR0UgB0EOmnMkFaZftX</t>
  </si>
  <si>
    <t>hO2NOQ26gywBTlsxbcq9O</t>
  </si>
  <si>
    <t>6udigXdkpe8Lswjod4NBOa</t>
  </si>
  <si>
    <t>AQ 01.02 Site management</t>
  </si>
  <si>
    <t>538rGD6MQerNMNSCfcYCp75TvyR0UgB0EOmnMkFaZftX</t>
  </si>
  <si>
    <t>3V71ubGcYzgTqb49BoKEWy</t>
  </si>
  <si>
    <t>3htAhHdPv9OtsLHNNhtZxH</t>
  </si>
  <si>
    <t>AQ 01 SITE HISTORY AND SITE MANAGEMENT</t>
  </si>
  <si>
    <t>1o8mD6EnK5wQwCEJoONfYj5TvyR0UgB0EOmnMkFaZftX</t>
  </si>
  <si>
    <t>58WTVNVDK4Ume50K5PgLp8</t>
  </si>
  <si>
    <t>2DBDLKNCCHjgeVp2fH2kz4</t>
  </si>
  <si>
    <t>AQ 06.02 Waste and pollution action plan</t>
  </si>
  <si>
    <t>hQNd2uxITz3h9L5NA0Esq5TvyR0UgB0EOmnMkFaZftX</t>
  </si>
  <si>
    <t>3xlZz6JmRE4HFuwrRO1r2S</t>
  </si>
  <si>
    <t>3jqGVv62GBsd8KJSjIWQ7X</t>
  </si>
  <si>
    <t>AQ 06 ENVIRONMENTAL AND BIODIVERSITY MANAGEMENT</t>
  </si>
  <si>
    <t>7M8kd0W9wjpA8V5QSHHaVd5TvyR0UgB0EOmnMkFaZftX</t>
  </si>
  <si>
    <t>3i65Y6w8pawwjTCuz8gb8</t>
  </si>
  <si>
    <t>7BbYPU8D5VjuX50wR037bc</t>
  </si>
  <si>
    <t>AQ 01.01 Site history</t>
  </si>
  <si>
    <t>6fz1ZcgpxCeEz3mRGrevNc5TvyR0UgB0EOmnMkFaZftX</t>
  </si>
  <si>
    <t>5ezBOW4OM7h3xswjobcn8m</t>
  </si>
  <si>
    <t>QZfIR1aSAjL2YcUqo376X</t>
  </si>
  <si>
    <t>AQ 12 LOGO USE</t>
  </si>
  <si>
    <t>seSMMRr8dVZQE1tIIM2oM5TvyR0UgB0EOmnMkFaZftX</t>
  </si>
  <si>
    <t>7mTvLK77vxTlPW7BXvRIOf</t>
  </si>
  <si>
    <t>mo9Uog2nl7PhTPO5LbeWt</t>
  </si>
  <si>
    <t>AQ 06.01 Identification of waste and pollutants</t>
  </si>
  <si>
    <t>19R27icHjrePmOqhbMVB4F5TvyR0UgB0EOmnMkFaZftX</t>
  </si>
  <si>
    <t>2pHZJgTGPA84Xwpm4WJaxJ</t>
  </si>
  <si>
    <t>11ZC60E3YAtAUx5wNuuXwj</t>
  </si>
  <si>
    <t>AQ 07.04 High conservation value areas</t>
  </si>
  <si>
    <t>bxrVXJ4xWVl7PtHasGENb5TvyR0UgB0EOmnMkFaZftX</t>
  </si>
  <si>
    <t>2tePLGGbiJv3jtJZF5CIfx</t>
  </si>
  <si>
    <t>2rOCEOZ7FKjNjNArXiLHzT</t>
  </si>
  <si>
    <t>AQ 07 CONSERVATION</t>
  </si>
  <si>
    <t>7w9H6anypUchjmMOZrr9fi5TvyR0UgB0EOmnMkFaZftX</t>
  </si>
  <si>
    <t>5nrqZ7t89mfk2UA6vzgGcN</t>
  </si>
  <si>
    <t>4WvVgaj0DmqytcECbsfj85</t>
  </si>
  <si>
    <t>AQ 22.03 Storage of aquaculture feeds</t>
  </si>
  <si>
    <t>3Ff44zJMwGkTtn6xQrauV05TvyR0UgB0EOmnMkFaZftX</t>
  </si>
  <si>
    <t>5t5wsyqtNc24tecbhYhTvh</t>
  </si>
  <si>
    <t>6inH5pgUJeX8hyB3EYnjvL</t>
  </si>
  <si>
    <t xml:space="preserve">AQ 22 FEED MANAGEMENT </t>
  </si>
  <si>
    <t>While the aquaculture industry is expected to grow in the future, reliance on forage fish use in feed should not. Sustainable sourcing, efficient use of marine ingredients, and the use of alternatives to forage fish are fundamental steps to reducing and eliminating detrimental effects in the marine ecosystem. Refer to the GLOBALG.A.P. Compound Feed Manufacturing standard.</t>
  </si>
  <si>
    <t>LIlGAXC7dgnKPjxv0CHy95TvyR0UgB0EOmnMkFaZftX</t>
  </si>
  <si>
    <t>5LfsN14hZxjJrC1qVhlfHB</t>
  </si>
  <si>
    <t>1QBze7NaIYiHw7VdVlbt4H</t>
  </si>
  <si>
    <t>AQ 28.01 Management Structure</t>
  </si>
  <si>
    <t>3J24Glrer1437lwsauUMDz5TvyR0UgB0EOmnMkFaZftX</t>
  </si>
  <si>
    <t>hcFw5wMLFaiExYWIuW3HR</t>
  </si>
  <si>
    <t>6wlTC8ogftkq4iCmKwM5w9</t>
  </si>
  <si>
    <t>AQ 28 POSTHARVEST – MASS BALANCE AND TRACEABILITY</t>
  </si>
  <si>
    <t>Legal entities that perform farming and postharvest handling of farmed aquatic species shall demonstrate compliance with the mass balance and traceability criteria at the postharvest units.
For the sake of simplicity, this section will use the terms “certified products,” “certified producers,” and “certified sources.” However, products, producers, and sources themselves are not certified. “Certified product” refers instead to a product originating from an Integrated Farm Assurance (IFA) certified production process. “Certified producer” and “certified sources” refer to a producer/source whose production processes have been certified.</t>
  </si>
  <si>
    <t>3REBipJjMBilm8fOUb7AAk5TvyR0UgB0EOmnMkFaZftX</t>
  </si>
  <si>
    <t>6ove6rRf30wOh0RFzdNX5o</t>
  </si>
  <si>
    <t>62pcFPkt77OZum9a77v4Bc</t>
  </si>
  <si>
    <t>AQ 28.02 Input and output verification</t>
  </si>
  <si>
    <t>This section does not apply if the producer processes only their own farmed products and is not registered in the GLOBALG.A.P. IT systems for parallel ownership.</t>
  </si>
  <si>
    <t>5QcqRKjyugITtX9F5mWxJx5TvyR0UgB0EOmnMkFaZftX</t>
  </si>
  <si>
    <t>3Ev1KFMhyrnTFo21odXMFb</t>
  </si>
  <si>
    <t>5WJHGPTTWb7MtMDRBmMa6c</t>
  </si>
  <si>
    <t>AQ 28.03 Traceability</t>
  </si>
  <si>
    <t>1NXB83vWchkgtYCMUnCsww4vucxRo0LZSSTw9GJs9K5C</t>
  </si>
  <si>
    <t>2r0PKamibVjT154Mt6ZyZr</t>
  </si>
  <si>
    <t>10c0y7GWMTWtoirCquzgD2</t>
  </si>
  <si>
    <t>AQ 28.06 Food safety system</t>
  </si>
  <si>
    <t>1NXB83vWchkgtYCMUnCsww3xDgKt7CA6fhZm7YTtTFG0</t>
  </si>
  <si>
    <t>5FrsC2nPPjN1tPrqF38xnE</t>
  </si>
  <si>
    <t>zq9mC4X4axaBhi2FBiFDN</t>
  </si>
  <si>
    <t>AQ 28.05 Products with the GGN label visual elements</t>
  </si>
  <si>
    <t>Applicable only to products with the GGN label visual elements
Licensed companies are entitled to use and label their products with the GGN label visual elements in addition to the GLOBALG.A.P. Number. For the requirements and guidelines on using the GGN label visual elements, see the GGN label user manual for product packaging. The GGN label visual elements are linked to a public online portal that enables direct verification of GLOBALG.A.P. Numbers (GGNs) and Chain of Custody (CoC) Numbers.</t>
  </si>
  <si>
    <t>1NXB83vWchkgtYCMUnCswwppb9y4rPwbUUBCj5QAkxS</t>
  </si>
  <si>
    <t>59FpkfZMxeZJmF6taxFjwS</t>
  </si>
  <si>
    <t>198tyEsFhpRSGa7ciBtswI</t>
  </si>
  <si>
    <t>AQ 28.04 Identification of output with certified status (originating from certified production processes)</t>
  </si>
  <si>
    <t>1NXB83vWchkgtYCMUnCsww67jQXmb714JA7JO68yT9WJ</t>
  </si>
  <si>
    <t>4X9BF4KV3KpGvjFEy9t02S</t>
  </si>
  <si>
    <t>57CpNqy9lJZPIEGl3cpn84</t>
  </si>
  <si>
    <t>AQ 04.02 Training and assigned responsibilities</t>
  </si>
  <si>
    <t>1NXB83vWchkgtYCMUnCsww6vMdfJ8gSRxB94Qur9PIUJ</t>
  </si>
  <si>
    <t>2aIuef5OdB7kGvevIlVid9</t>
  </si>
  <si>
    <t>4owgIkC6nXLa7lsm0MrLOO</t>
  </si>
  <si>
    <t>AQ 04.01 Workers’ occupational health and safety</t>
  </si>
  <si>
    <t>1NXB83vWchkgtYCMUnCsww65YhqSh0effwCLgSU5PKWi</t>
  </si>
  <si>
    <t>qZvs4TjomzUExYXBkpMKW</t>
  </si>
  <si>
    <t>5mdYYXLIFyNI492xPC4Wrk</t>
  </si>
  <si>
    <t>AQ 19.01 Chemical compound storage</t>
  </si>
  <si>
    <t>3teX4BYt2AW8sJqpMJrRZD5TvyR0UgB0EOmnMkFaZftX</t>
  </si>
  <si>
    <t>5T3UvZaLT1LryLjS4jgcrV</t>
  </si>
  <si>
    <t>4G6L5rXAv5opyJXaaJSspR</t>
  </si>
  <si>
    <t xml:space="preserve">AQ 19 CHEMICAL COMPOUNDS
</t>
  </si>
  <si>
    <t>Refer to the introduction, section “Chemical compounds."</t>
  </si>
  <si>
    <t>3teX4BYt2AW8sJqpMJrRZD6gNXFot9bj2qIYf6UMlESC</t>
  </si>
  <si>
    <t>67Rg4LUUS8mYWayFKFeccw</t>
  </si>
  <si>
    <t>2VMR7eFBhsXQA1k8IjqWQx</t>
  </si>
  <si>
    <t>AQ 19.02 Empty containers and unused chemicals</t>
  </si>
  <si>
    <t>3teX4BYt2AW8sJqpMJrRZD1BZRMD4dae6RuHe1e220IE</t>
  </si>
  <si>
    <t>6LU9T2x3GUeO9PkWkr9LvE</t>
  </si>
  <si>
    <t>4Zl4dLXiCmXFVqnsslPb0x</t>
  </si>
  <si>
    <t>AQ 20.07 Ponds</t>
  </si>
  <si>
    <t>iX5cwfCbucoiOoSsaucW15TvyR0UgB0EOmnMkFaZftX</t>
  </si>
  <si>
    <t>40IDuslcek7Wi4kOcQqOH5</t>
  </si>
  <si>
    <t>4pvzWZLf4r0AsvpuWuoYAC</t>
  </si>
  <si>
    <t>AQ 20 FARMED AQUATIC SPECIES WELFARE, MANAGEMENT, AND HUSBANDRY (at all points of the production chain)</t>
  </si>
  <si>
    <t>Any farmed aquatic species welfare problems seen during the self-assessment/internal audit performed by the producer shall be dealt appropriately and without delay.</t>
  </si>
  <si>
    <t>iX5cwfCbucoiOoSsaucW14cLbnSmkp5Cb5himLWnflc</t>
  </si>
  <si>
    <t>3HiLPY3tc1HNXh1gmlfFbz</t>
  </si>
  <si>
    <t>awxbzDqiAc5w5F9Xaavfk</t>
  </si>
  <si>
    <t>AQ 05 OUTSOURCED ACTIVITIES (SUBCONTRACTORS)</t>
  </si>
  <si>
    <t>Subcontracting is the practice of assigning, or outsourcing, part of the obligations and tasks under a contract to another party known as a subcontractor.</t>
  </si>
  <si>
    <t>iX5cwfCbucoiOoSsaucW16cqHYchodcu4mfags7nEfI</t>
  </si>
  <si>
    <t>vn5z8mrMlS4ioHBCD4AeP</t>
  </si>
  <si>
    <t>24wmFn53ZJndoxOd1EgcHe</t>
  </si>
  <si>
    <t>AQ 19.03 Transport of chemical compounds</t>
  </si>
  <si>
    <t>1sjYNSfPgvLzeUoltfbbdl5TvyR0UgB0EOmnMkFaZftX</t>
  </si>
  <si>
    <t>40x6bn3DPLMkitJJ1rHzLG</t>
  </si>
  <si>
    <t>23vkcq3eLNCd3go9Rkaald</t>
  </si>
  <si>
    <t>AQ 04.05 Workers’ welfare</t>
  </si>
  <si>
    <t>4riK5U0xPiGEWHpHRmn4Nr5TvyR0UgB0EOmnMkFaZftX</t>
  </si>
  <si>
    <t>2o53cxprZfNYjtrRLARqPe</t>
  </si>
  <si>
    <t>6GF3xiweshSSrjhesMZt6f</t>
  </si>
  <si>
    <t>AQ 02 INTERNAL DOCUMENTATION</t>
  </si>
  <si>
    <t>4riK5U0xPiGEWHpHRmn4Nr3DacSTY4JYjnci5zdyhJco</t>
  </si>
  <si>
    <t>6D7XlpsfOTAtAS415druSY</t>
  </si>
  <si>
    <t>2PY4EEd6KbBqNYrQrNPBD4</t>
  </si>
  <si>
    <t>AQ 03 HYGIENE</t>
  </si>
  <si>
    <t>4riK5U0xPiGEWHpHRmn4Nr5H57GE3E0oeJiTQUwzLR4e</t>
  </si>
  <si>
    <t>78vweBqIAPgNjyuDvL5tQW</t>
  </si>
  <si>
    <t>KwyucNsg6nzI6rjENLt3d</t>
  </si>
  <si>
    <t>AQ 01.03 Legislative framework</t>
  </si>
  <si>
    <t>4riK5U0xPiGEWHpHRmn4NrTNECOkMrplT0VST5e7LlI</t>
  </si>
  <si>
    <t>6axYXAy7Yu1eJic25oc7jd</t>
  </si>
  <si>
    <t>3WOTX6z9yCADtqy7fUTDJn</t>
  </si>
  <si>
    <t>AQ 13 PARALLEL OWNERSHIP</t>
  </si>
  <si>
    <t>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t>
  </si>
  <si>
    <t>5ZsnePvk5YgFXWZV6SeLdd5TvyR0UgB0EOmnMkFaZftX</t>
  </si>
  <si>
    <t>5Q3aemgYbztipmapDUzbAq</t>
  </si>
  <si>
    <t>KWseLrLUhPeorCfNWn5jf</t>
  </si>
  <si>
    <t>AQ 18.01 Brood stock and seedlings</t>
  </si>
  <si>
    <t>Depending on species: ova, smolt, fry, fingerling, larvae, alevin, spat, nauplii and post-larvae, others</t>
  </si>
  <si>
    <t>7ue3ZV8NziRZnY4dzUsISX5TvyR0UgB0EOmnMkFaZftX</t>
  </si>
  <si>
    <t>5mIblZRyfNdC1gOQNXaVhW</t>
  </si>
  <si>
    <t>6cVkk3FsKVyXw3Axz1X0EJ</t>
  </si>
  <si>
    <t>AQ 18 REPRODUCTION – This section provides the additional principles and criteria specifically to hatcheries, when covered under the certificate.</t>
  </si>
  <si>
    <t>35yeNtmczlcF0LL6aw5z155TvyR0UgB0EOmnMkFaZftX</t>
  </si>
  <si>
    <t>2I3a6saOrNcDjLiwnbyc1J</t>
  </si>
  <si>
    <t>2nHnjQBzxk2jzqTlOcVbMi</t>
  </si>
  <si>
    <t>AQ 07.06 Energy efficiency</t>
  </si>
  <si>
    <t>Farming equipment shall be selected and maintained for optimum energy efficiency. The use of renewable energy sources should be encouraged.</t>
  </si>
  <si>
    <t>6ODApAejiQtNrOwOQO5Tai5TvyR0UgB0EOmnMkFaZftX</t>
  </si>
  <si>
    <t>65eMYjfTV3cmvpL1heqaBJ</t>
  </si>
  <si>
    <t>7DAWrJ4FEll4vr7SY3agoa</t>
  </si>
  <si>
    <t>AQ 11 GLOBALG.A.P. STATUS</t>
  </si>
  <si>
    <t>22fWhXIF7ToLyYWekldl825TvyR0UgB0EOmnMkFaZftX</t>
  </si>
  <si>
    <t>7KTNT5W2dnohnL5waZkYY2</t>
  </si>
  <si>
    <t>5S5Axhf3c7R5yra1GF3lz</t>
  </si>
  <si>
    <t>AQ 07.05 Ecological upgrading of unproductive sites</t>
  </si>
  <si>
    <t>6r5HimlyZ0M2nrD6K2tkEv2rWrYhbbVlHZkKXd3fJaOG</t>
  </si>
  <si>
    <t>Oe1ablyCFkYTPh0hD5hws</t>
  </si>
  <si>
    <t>3Zzd9zsLAfuVfEUUYQV7Pd</t>
  </si>
  <si>
    <t xml:space="preserve">AQ 07.03 Escapes </t>
  </si>
  <si>
    <t>6r5HimlyZ0M2nrD6K2tkEv4LkoX8uL7IKysZNtMA9ACA</t>
  </si>
  <si>
    <t>6l8T1OwYI1xOmNZdJ6Oe4e</t>
  </si>
  <si>
    <t>2z9eo0DDlV0YPSYz2O8J7r</t>
  </si>
  <si>
    <t>AQ 07.02 Predator exclusion plan</t>
  </si>
  <si>
    <t>6r5HimlyZ0M2nrD6K2tkEv68QqPVS7uQ4h17EehtW3dB</t>
  </si>
  <si>
    <t>D1P1Goj92jYoNU4WguRQW</t>
  </si>
  <si>
    <t>2GgfGeHb0isCXFe3cDafB8</t>
  </si>
  <si>
    <t>AQ 07.01 Impact of farming on the environment and biodiversity</t>
  </si>
  <si>
    <t>4C2gsJHZv4iinAHFdFqzqK1VqzFhqArY3cojASXB90xU</t>
  </si>
  <si>
    <t>3AUALHBmd06oM88tMS9jZe</t>
  </si>
  <si>
    <t>Ttg0N6A2FwKCNo4IteaLK</t>
  </si>
  <si>
    <t>AQ 14 FARM MASS BALANCE</t>
  </si>
  <si>
    <t>4C2gsJHZv4iinAHFdFqzqK5YUhVcJlBJEi7I8LspLadi</t>
  </si>
  <si>
    <t>5EvAdfrPlA0NW2KYET1Ogy</t>
  </si>
  <si>
    <t>5SgdbGCqfnJhgVdCZaO52C</t>
  </si>
  <si>
    <t xml:space="preserve">AQ 06.04 Water usage and disposal 
</t>
  </si>
  <si>
    <t>Cross-reference with AQ 06.03.02.</t>
  </si>
  <si>
    <t>4C2gsJHZv4iinAHFdFqzqK6tORAFbgXTHTA03U5KBq2e</t>
  </si>
  <si>
    <t>794ci54zUVeeTyCkKxaIDB</t>
  </si>
  <si>
    <t>55ckAD4CZWQhWLcwQj76KJ</t>
  </si>
  <si>
    <t>AQ 06.03 Environmental impact and management</t>
  </si>
  <si>
    <t>4C2gsJHZv4iinAHFdFqzqK4hGEPqL5l7s3DOLYKtvmbC</t>
  </si>
  <si>
    <t>1q2hGGDrL7xPbQ1LvXpV26</t>
  </si>
  <si>
    <t>5HjMxha5zh3JmCKzoQNaGT</t>
  </si>
  <si>
    <t>AQ 17 SPECIFICATIONS, NON-CONFORMING PRODUCTS, AND PRODUCT RELEASE AT THE FARM</t>
  </si>
  <si>
    <t>4C2gsJHZv4iinAHFdFqzqK3wx6HUisx5HDpRwFvCTwWN</t>
  </si>
  <si>
    <t>3T9Lafr1Dn5eaj06Z1a1Bn</t>
  </si>
  <si>
    <t>6eaxQshM5yuY2WLlQ8amUS</t>
  </si>
  <si>
    <t>AQ 20.01 Traceability and stock origin</t>
  </si>
  <si>
    <t>4C2gsJHZv4iinAHFdFqzqK3uom9p3qca6ax7AaTTK2QT</t>
  </si>
  <si>
    <t>qp2SWgp44Toj1oTs4KmKI</t>
  </si>
  <si>
    <t>2B20jqk2goXcNqV2HX9qhe</t>
  </si>
  <si>
    <t>AQ 08 COMPLAINTS</t>
  </si>
  <si>
    <t>4C2gsJHZv4iinAHFdFqzqK1wFLkLpapYX6o9clnCsMpf</t>
  </si>
  <si>
    <t>79dQtq6ga2pL5svjyI9vwJ</t>
  </si>
  <si>
    <t>6tiYYI8mKlvSXw5jfqgMdE</t>
  </si>
  <si>
    <t>AQ 18.03 Brood fish stripping</t>
  </si>
  <si>
    <t xml:space="preserve">If brood fish are stripped, this shall be done with consideration for the animals’ welfare.
</t>
  </si>
  <si>
    <t>4C2gsJHZv4iinAHFdFqzqK5aNPbKKRWAA60MBjo0xV4c</t>
  </si>
  <si>
    <t>sRjWGUiOhcqw76XsR8gAI</t>
  </si>
  <si>
    <t>1w2d3I6CuKthFEEDJPAfK2</t>
  </si>
  <si>
    <t>AQ 09 RECALL AND WITHDRAWAL PROCEDURE</t>
  </si>
  <si>
    <t>4C2gsJHZv4iinAHFdFqzqK2Uopg36JNeaciZYcYszEzl</t>
  </si>
  <si>
    <t>01tN17HCTCOfRqB0HpKw6Y</t>
  </si>
  <si>
    <t>55afRttVG4dVUXKLoNoQoe</t>
  </si>
  <si>
    <t>AQ 18.02 Hatchery management</t>
  </si>
  <si>
    <t>6wlTC8ogftkq4iCmKwM5w91QBze7NaIYiHw7VdVlbt4H</t>
  </si>
  <si>
    <t>1KTkWDhfrJeGjNaGLlu9N0</t>
  </si>
  <si>
    <t>6moTS0uCjB77ymqMRrEaKu</t>
  </si>
  <si>
    <t>AQ 20.02 Farmed aquatic species health and welfare</t>
  </si>
  <si>
    <t>6wlTC8ogftkq4iCmKwM5w962pcFPkt77OZum9a77v4Bc</t>
  </si>
  <si>
    <t>5xEVaZMRr4rPr0X5emTIed</t>
  </si>
  <si>
    <t>1V7OJsLngbMIMF5cpB2lgv</t>
  </si>
  <si>
    <t>AQ 20.03 Treatments</t>
  </si>
  <si>
    <t>6wlTC8ogftkq4iCmKwM5w95WJHGPTTWb7MtMDRBmMa6c</t>
  </si>
  <si>
    <t>37fXovEh91vOo3rWoXQeeB</t>
  </si>
  <si>
    <t>65SiBmR9xE6MmZIJH2OMh8</t>
  </si>
  <si>
    <t>AQ 20.06 All pens in bodies of water</t>
  </si>
  <si>
    <t>6wlTC8ogftkq4iCmKwM5w9198tyEsFhpRSGa7ciBtswI</t>
  </si>
  <si>
    <t>2hLNcKAKs5NIk2b92G5cU2</t>
  </si>
  <si>
    <t>32bnxD3iuIFgJa6SxSTZZE</t>
  </si>
  <si>
    <t>AQ 20.05 Mortality</t>
  </si>
  <si>
    <t>6wlTC8ogftkq4iCmKwM5w9zq9mC4X4axaBhi2FBiFDN</t>
  </si>
  <si>
    <t>5KtGpFDOZJqtfY2fIRqZm8</t>
  </si>
  <si>
    <t>69tkf9xTq4aAYbrRMthWNF</t>
  </si>
  <si>
    <t>AQ 20.04 Treatment records</t>
  </si>
  <si>
    <t>6wlTC8ogftkq4iCmKwM5w910c0y7GWMTWtoirCquzgD2</t>
  </si>
  <si>
    <t>SEQt0LTaINvR7ShWuB8sk</t>
  </si>
  <si>
    <t>12xtoMmsI7QQenkWEVMZAu</t>
  </si>
  <si>
    <t xml:space="preserve">AQ 20.08 Biosecurity 
</t>
  </si>
  <si>
    <t>In addition to food defense requirements; refer to AQ 10.</t>
  </si>
  <si>
    <t>awxbzDqiAc5w5F9Xaavfk5TvyR0UgB0EOmnMkFaZftX</t>
  </si>
  <si>
    <t>6ppjGKAbGM5VIqSujIYrHY</t>
  </si>
  <si>
    <t>4Igs0TcvRtcZaLqERpBzyw</t>
  </si>
  <si>
    <t>AQ 21 SAMPLING AND TESTING OF FARMED AQUATIC SPECIES</t>
  </si>
  <si>
    <t>7DAWrJ4FEll4vr7SY3agoa5TvyR0UgB0EOmnMkFaZftX</t>
  </si>
  <si>
    <t>23ZO57D7EyypjkkiWSWNQk</t>
  </si>
  <si>
    <t>3bnauhR2XKWnnmjxnrNJeQ</t>
  </si>
  <si>
    <t>AQ 20.09 Machinery and equipment</t>
  </si>
  <si>
    <t>Ttg0N6A2FwKCNo4IteaLK5TvyR0UgB0EOmnMkFaZftX</t>
  </si>
  <si>
    <t>4DXJBMYXEpyZXy4TyT4YQR</t>
  </si>
  <si>
    <t>3vLjIvLzmFDnyHGwp4sKjy</t>
  </si>
  <si>
    <t>AQ 22.01 General</t>
  </si>
  <si>
    <t>1w2d3I6CuKthFEEDJPAfK25TvyR0UgB0EOmnMkFaZftX</t>
  </si>
  <si>
    <t>4QXLZknWQnGgnf1s2Squ4p</t>
  </si>
  <si>
    <t>2lcjWDd2pC4Mxvjx89tTP3</t>
  </si>
  <si>
    <t>AQ 22.02 Feed records</t>
  </si>
  <si>
    <t>2B20jqk2goXcNqV2HX9qhe5TvyR0UgB0EOmnMkFaZftX</t>
  </si>
  <si>
    <t>4IFbSwjHov4J6TAVK47Q5l</t>
  </si>
  <si>
    <t>2fdp0291AK18VPCACdP0xw</t>
  </si>
  <si>
    <t>AQ 24.02 Traceability of harvested farmed aquatic species</t>
  </si>
  <si>
    <t>MyNM2sLtxWP06FudRhDir5TvyR0UgB0EOmnMkFaZftX</t>
  </si>
  <si>
    <t>3TZ8Abr9rBhG4b2REuJghw</t>
  </si>
  <si>
    <t>1YbYgCwF5emApZVepFq1X1</t>
  </si>
  <si>
    <t>AQ 24 HARVESTING AND POSTHARVESTING OPERATIONS</t>
  </si>
  <si>
    <t>7EkiTjscQQ9YBuIWe6RZFk5TvyR0UgB0EOmnMkFaZftX</t>
  </si>
  <si>
    <t>6Zw0pPyeSgJ417YfAqafgC</t>
  </si>
  <si>
    <t>5TX5THcQM5Np1uQ5ItrWLM</t>
  </si>
  <si>
    <t>AQ 25.01 Farmed aquatic species welfare in holding and crowding facilities, including live well boat transfer, and/or prior to slaughter</t>
  </si>
  <si>
    <t>Minimizing stress of the farmed aquatic species immediately prior to slaughter is necessary to prevent welfare problems.</t>
  </si>
  <si>
    <t>78lhTFJm2kvuowgAOftnD05TvyR0UgB0EOmnMkFaZftX</t>
  </si>
  <si>
    <t>3HkHCaJAY8U3Pyyr510VNm</t>
  </si>
  <si>
    <t>61TDaidZRAGqCBPGs8ha8G</t>
  </si>
  <si>
    <t>AQ 25 HOLDING AND CROWDING FACILITIES</t>
  </si>
  <si>
    <t>6NkzRvY2LtIEq9u93VYbsg5TvyR0UgB0EOmnMkFaZftX</t>
  </si>
  <si>
    <t>5uCJ7ub4A2ZDh3r7ebhDDD</t>
  </si>
  <si>
    <t>75ZhDFwSi67hTEERmDGpdT</t>
  </si>
  <si>
    <t>AQ 24.01 Harvesting – Method of harvest/dispatch</t>
  </si>
  <si>
    <t>4G6L5rXAv5opyJXaaJSspR2VMR7eFBhsXQA1k8IjqWQx</t>
  </si>
  <si>
    <t>3dbFdi5Qo6RlC4NEidRfe2</t>
  </si>
  <si>
    <t>1aV0zFwSp9AmvxxfeGq2eA</t>
  </si>
  <si>
    <t>AQ 25.02 Mortalities in holding facilities, including well boats, and/or prior to slaughter</t>
  </si>
  <si>
    <t>2jUiyLvMOWJh04zKpLzls87mYXogZyldja1l4zH5Wvh4</t>
  </si>
  <si>
    <t>4tcqaKxItd2UudJKkhirlw</t>
  </si>
  <si>
    <t>6gb3L0lEZN6wO8WjVRr7lV</t>
  </si>
  <si>
    <t>AQ 25.03 Escapes and indigenous species</t>
  </si>
  <si>
    <t>2jUiyLvMOWJh04zKpLzls84JDwCyBH1ImTjbVhIZvTq3</t>
  </si>
  <si>
    <t>f1ADyJdTgZckMF873LBtG</t>
  </si>
  <si>
    <t>xbaIyuRHw74GoMT8PbnKx</t>
  </si>
  <si>
    <t>AQ 26.01 Stunning and bleeding</t>
  </si>
  <si>
    <t>4G6L5rXAv5opyJXaaJSspR24wmFn53ZJndoxOd1EgcHe</t>
  </si>
  <si>
    <t>7d1h0m9pz35YRdo6SUeCBJ</t>
  </si>
  <si>
    <t>12V2s4FpWw8zBFdb1VY42A</t>
  </si>
  <si>
    <t>AQ 26 SLAUGHTER ACTIVITIES</t>
  </si>
  <si>
    <t>2rOCEOZ7FKjNjNArXiLHzT5S5Axhf3c7R5yra1GF3lz</t>
  </si>
  <si>
    <t>6HdXV2n4nPxqhZZHqKk1IB</t>
  </si>
  <si>
    <t>7EkiTjscQQ9YBuIWe6RZFk</t>
  </si>
  <si>
    <t>AQ 10 FOOD DEFENSE</t>
  </si>
  <si>
    <t>2rOCEOZ7FKjNjNArXiLHzT2nHnjQBzxk2jzqTlOcVbMi</t>
  </si>
  <si>
    <t>1GylsZuzswRyx3gGY1kRVP</t>
  </si>
  <si>
    <t>fpZn5YAfrwOfpIHt5wBr7</t>
  </si>
  <si>
    <t>AQ 27 DEPURATION</t>
  </si>
  <si>
    <t>3htAhHdPv9OtsLHNNhtZxHKwyucNsg6nzI6rjENLt3d</t>
  </si>
  <si>
    <t>4fZ94v0D7Q3k5nMpXDQ1gU</t>
  </si>
  <si>
    <t>1oGNflTpAerQDWPIkzL1jE</t>
  </si>
  <si>
    <t>AQ 26.02 Blood waters</t>
  </si>
  <si>
    <t>6GF3xiweshSSrjhesMZt6f5TvyR0UgB0EOmnMkFaZftX</t>
  </si>
  <si>
    <t>5cdB0Hk0HWWPoe36r10cTG</t>
  </si>
  <si>
    <t>MyNM2sLtxWP06FudRhDir</t>
  </si>
  <si>
    <t>AQ 15 FOOD SAFETY POLICY DECLARATION</t>
  </si>
  <si>
    <t>2PY4EEd6KbBqNYrQrNPBD45TvyR0UgB0EOmnMkFaZftX</t>
  </si>
  <si>
    <t>39Hes98vGzeLAvKkKTawVO</t>
  </si>
  <si>
    <t>78lhTFJm2kvuowgAOftnD0</t>
  </si>
  <si>
    <t xml:space="preserve">AQ 16 FOOD FRAUD MITIGATION </t>
  </si>
  <si>
    <t>2jUiyLvMOWJh04zKpLzls84owgIkC6nXLa7lsm0MrLOO</t>
  </si>
  <si>
    <t>2nIFvbGDtVjetX4bSd1ieY</t>
  </si>
  <si>
    <t>6NkzRvY2LtIEq9u93VYbsg</t>
  </si>
  <si>
    <t>AQ 23 PEST CONTROL</t>
  </si>
  <si>
    <t>2jUiyLvMOWJh04zKpLzls857CpNqy9lJZPIEGl3cpn84</t>
  </si>
  <si>
    <t>3C1zcoZhmW10RikKo66Omx</t>
  </si>
  <si>
    <t>3BmiRfV14Y9UArHysfO3zs</t>
  </si>
  <si>
    <t>FV 21 SITE MANAGEMENT</t>
  </si>
  <si>
    <t>2jUiyLvMOWJh04zKpLzls823vkcq3eLNCd3go9Rkaald</t>
  </si>
  <si>
    <t>1iv5WR7BCTAyGuWtCRpan4</t>
  </si>
  <si>
    <t>56UycwhshuG3OMlSB7ahAa</t>
  </si>
  <si>
    <t>FV 17 LOGO USE</t>
  </si>
  <si>
    <t>3jqGVv62GBsd8KJSjIWQ7X55ckAD4CZWQhWLcwQj76KJ</t>
  </si>
  <si>
    <t>7t9IyYzQxOwCX1utYaZDrZ</t>
  </si>
  <si>
    <t>4UI39RIn6YI8gQZpGRKexG</t>
  </si>
  <si>
    <t>FV 25 WASTE MANAGEMENT</t>
  </si>
  <si>
    <t>3jqGVv62GBsd8KJSjIWQ7X5SgdbGCqfnJhgVdCZaO52C</t>
  </si>
  <si>
    <t>5zXPfhwhAd1IOsIeHeU5CM</t>
  </si>
  <si>
    <t>3Xuqd2nxrHRHWBMMAl2PDV</t>
  </si>
  <si>
    <t>FV 26 PLANT PROPAGATION MATERIAL</t>
  </si>
  <si>
    <t>2rOCEOZ7FKjNjNArXiLHzT2GgfGeHb0isCXFe3cDafB8</t>
  </si>
  <si>
    <t>3XeWo0HK2q2LIAWuiLq81E</t>
  </si>
  <si>
    <t>7FzFPUI62I8icT9zFiqYBn</t>
  </si>
  <si>
    <t>FV 32.09 Plant protection product and postharvest treatment product storage</t>
  </si>
  <si>
    <t>2rOCEOZ7FKjNjNArXiLHzT2z9eo0DDlV0YPSYz2O8J7r</t>
  </si>
  <si>
    <t>5DRnU7mjS8VCI7Ap2v73CO</t>
  </si>
  <si>
    <t>6mrYpZ2GcLZ7AP1RVVry5G</t>
  </si>
  <si>
    <t>FV 32 PLANT PROTECTION PRODUCTS</t>
  </si>
  <si>
    <t>2rOCEOZ7FKjNjNArXiLHzT3Zzd9zsLAfuVfEUUYQV7Pd</t>
  </si>
  <si>
    <t>GPN1iO2ZupplHeWuJnm7J</t>
  </si>
  <si>
    <t>aeLabNl3CjngCaQDiZCnP</t>
  </si>
  <si>
    <t>FV 32.01 Plant protection product management</t>
  </si>
  <si>
    <t>2rOCEOZ7FKjNjNArXiLHzT11ZC60E3YAtAUx5wNuuXwj</t>
  </si>
  <si>
    <t>6boq5twCHOdIrNojlxuFjG</t>
  </si>
  <si>
    <t>2sC7LUqXHhrGUVy4ZkqKu8</t>
  </si>
  <si>
    <t>FV 32.04 Empty containers</t>
  </si>
  <si>
    <t>3WOTX6z9yCADtqy7fUTDJn5TvyR0UgB0EOmnMkFaZftX</t>
  </si>
  <si>
    <t>VoonZx94STGuLmJNzGHQX</t>
  </si>
  <si>
    <t>2RFsPSHa2XlX0JHYiJO2Wc</t>
  </si>
  <si>
    <t>FV 03 RESOURCE MANAGEMENT AND TRAINING</t>
  </si>
  <si>
    <t>5HjMxha5zh3JmCKzoQNaGT5TvyR0UgB0EOmnMkFaZftX</t>
  </si>
  <si>
    <t>4rPb6aRnjT1RlOidzZW8NT</t>
  </si>
  <si>
    <t>6Rr7lWkdEx4UFV3lspdV2c</t>
  </si>
  <si>
    <t>FV 32.03 Plant protection product preharvest intervals</t>
  </si>
  <si>
    <t>6cVkk3FsKVyXw3Axz1X0EJKWseLrLUhPeorCfNWn5jf</t>
  </si>
  <si>
    <t>1Gmj3oSGRRz2wF43jglNiZ</t>
  </si>
  <si>
    <t>6ZlIRqNokp14rd0OrJYpUs</t>
  </si>
  <si>
    <t>FV 32.08 Application of other substances</t>
  </si>
  <si>
    <t>6cVkk3FsKVyXw3Axz1X0EJ55afRttVG4dVUXKLoNoQoe</t>
  </si>
  <si>
    <t>3U9ZVLZyebAQYRVksg1MLP</t>
  </si>
  <si>
    <t>7te0V5sEO4j2gdaCHhqwRe</t>
  </si>
  <si>
    <t>FV 32.02 Application records</t>
  </si>
  <si>
    <t>6cVkk3FsKVyXw3Axz1X0EJ6tiYYI8mKlvSXw5jfqgMdE</t>
  </si>
  <si>
    <t>6DK33hs49O0mVODM44PumI</t>
  </si>
  <si>
    <t>7tkt1sKqqlLnUrh71qam9K</t>
  </si>
  <si>
    <t>FV 29.02 Storage</t>
  </si>
  <si>
    <t>4G6L5rXAv5opyJXaaJSspR5mdYYXLIFyNI492xPC4Wrk</t>
  </si>
  <si>
    <t>MfbZ6xSbvl0LIQHCG3HAH</t>
  </si>
  <si>
    <t>5nPf6FvRIaYhUohxiK6Z4C</t>
  </si>
  <si>
    <t>FV 29 FERTILIZERS AND BIOSTIMULANTS</t>
  </si>
  <si>
    <t>4pvzWZLf4r0AsvpuWuoYAC6eaxQshM5yuY2WLlQ8amUS</t>
  </si>
  <si>
    <t>2D3gR7aaHx6tnYQQuF1lXz</t>
  </si>
  <si>
    <t>5wu9vqrUGRlCKkbHt3ECf0</t>
  </si>
  <si>
    <t>FV 29.01 Application records</t>
  </si>
  <si>
    <t>4pvzWZLf4r0AsvpuWuoYAC6moTS0uCjB77ymqMRrEaKu</t>
  </si>
  <si>
    <t>476rC4cdc9j8oss1h3sXXS</t>
  </si>
  <si>
    <t>4e9U8QqFWhkb5syMftPkjz</t>
  </si>
  <si>
    <t>FV 29.03 Organic fertilizers</t>
  </si>
  <si>
    <t>4pvzWZLf4r0AsvpuWuoYAC1V7OJsLngbMIMF5cpB2lgv</t>
  </si>
  <si>
    <t>3dK0wdZnclzgLIOpYhYOUM</t>
  </si>
  <si>
    <t>3ZsSeRvZNIo9inIvGSDPi7</t>
  </si>
  <si>
    <t>FV 32.05 Obsolete plant protection products</t>
  </si>
  <si>
    <t>4pvzWZLf4r0AsvpuWuoYAC69tkf9xTq4aAYbrRMthWNF</t>
  </si>
  <si>
    <t>304WayBeH0VzrDds0V9TK0</t>
  </si>
  <si>
    <t>64cWD91pr0geaTi2ASvLb</t>
  </si>
  <si>
    <t>FV 13 EQUIPMENT AND DEVICES</t>
  </si>
  <si>
    <t>4pvzWZLf4r0AsvpuWuoYAC32bnxD3iuIFgJa6SxSTZZE</t>
  </si>
  <si>
    <t>60YTqCQn7FH9usxqAQOiqL</t>
  </si>
  <si>
    <t>2IPCUnYuMhRLMitDdZuBV6</t>
  </si>
  <si>
    <t>FV 20.01 Risk assessment and training</t>
  </si>
  <si>
    <t>4pvzWZLf4r0AsvpuWuoYAC65SiBmR9xE6MmZIJH2OMh8</t>
  </si>
  <si>
    <t>3voJYmeY4m9jVUrQOPEIep</t>
  </si>
  <si>
    <t>2apQYV4sVGueZxb722p882</t>
  </si>
  <si>
    <t>FV 20 WORKERS’ HEALTH, SAFETY, AND WELFARE</t>
  </si>
  <si>
    <t>4pvzWZLf4r0AsvpuWuoYAC4Zl4dLXiCmXFVqnsslPb0x</t>
  </si>
  <si>
    <t>vjS57MJ5nsSkYmlRxSwbF</t>
  </si>
  <si>
    <t>5OPZTbS8UKCdo5sAfvtHwp</t>
  </si>
  <si>
    <t>FV 32.11 Invoices and procurement documentation</t>
  </si>
  <si>
    <t>4pvzWZLf4r0AsvpuWuoYAC12xtoMmsI7QQenkWEVMZAu</t>
  </si>
  <si>
    <t>6Nj4cfV6ylPpCa0EI9BKKW</t>
  </si>
  <si>
    <t>wRT3XcKfUaVoLQYa4XeJC</t>
  </si>
  <si>
    <t>FV 32.06 Disposal of surplus application mix</t>
  </si>
  <si>
    <t>4pvzWZLf4r0AsvpuWuoYAC3bnauhR2XKWnnmjxnrNJeQ</t>
  </si>
  <si>
    <t>1JbLaD4cXHUBhzd0XaNL3n</t>
  </si>
  <si>
    <t>6rCsdcQbJnfwmnsw2F9C4z</t>
  </si>
  <si>
    <t>FV 20.02 Hazards and first aid</t>
  </si>
  <si>
    <t>4Igs0TcvRtcZaLqERpBzyw5TvyR0UgB0EOmnMkFaZftX</t>
  </si>
  <si>
    <t>59QewLUkUiVzPdGlfgu21o</t>
  </si>
  <si>
    <t>3WBrxkh802qoM6WUHlCwcx</t>
  </si>
  <si>
    <t>FV 32.10 Mixing and handling</t>
  </si>
  <si>
    <t>6inH5pgUJeX8hyB3EYnjvL3vLjIvLzmFDnyHGwp4sKjy</t>
  </si>
  <si>
    <t>2IpBpucJX7pJDK7yar4Pdz</t>
  </si>
  <si>
    <t>5az4vdaXEuQgs5B9UaOjzb</t>
  </si>
  <si>
    <t>FV 20.04 Workers’ welfare</t>
  </si>
  <si>
    <t>6inH5pgUJeX8hyB3EYnjvL2lcjWDd2pC4Mxvjx89tTP3</t>
  </si>
  <si>
    <t>4b75QxZajdtzw35yuJYzax</t>
  </si>
  <si>
    <t>5OZ3Oy0MVM5jXao9ZvAlrA</t>
  </si>
  <si>
    <t>FV 18 GLOBALG.A.P. STATUS</t>
  </si>
  <si>
    <t>6inH5pgUJeX8hyB3EYnjvL4WvVgaj0DmqytcECbsfj85</t>
  </si>
  <si>
    <t>LBOB0pVTmEHC3zp2yT9uB</t>
  </si>
  <si>
    <t>7zXnm2lgE6Oh3K9yFP7Gdf</t>
  </si>
  <si>
    <t>FV 22.01 Management of biodiversity and habitats</t>
  </si>
  <si>
    <t>1YbYgCwF5emApZVepFq1X175ZhDFwSi67hTEERmDGpdT</t>
  </si>
  <si>
    <t>2fxuNtMikwq4pGJPm9UHmp</t>
  </si>
  <si>
    <t>6vDiuqvJNOSRl5wyT01Pym</t>
  </si>
  <si>
    <t>FV 22 BIODIVERSITY AND HABITATS</t>
  </si>
  <si>
    <t>1YbYgCwF5emApZVepFq1X12fdp0291AK18VPCACdP0xw</t>
  </si>
  <si>
    <t>2jMIlVn1YjTp2J7QpgwC0e</t>
  </si>
  <si>
    <t>egxrRxt1wvmpDaKwSbu23</t>
  </si>
  <si>
    <t>FV 22.03 Natural ecosystems and habitats are not converted into agricultural areas</t>
  </si>
  <si>
    <t>61TDaidZRAGqCBPGs8ha8G5TX5THcQM5Np1uQ5ItrWLM</t>
  </si>
  <si>
    <t>iRZqmNFK3RvDpleWESvWD</t>
  </si>
  <si>
    <t>2lCsmz9pLx7NagHecV9mpX</t>
  </si>
  <si>
    <t>FV 23 ENERGY EFFICIENCY</t>
  </si>
  <si>
    <t>61TDaidZRAGqCBPGs8ha8G1aV0zFwSp9AmvxxfeGq2eA</t>
  </si>
  <si>
    <t>ULRbRAkZftwkpBniFH1e3</t>
  </si>
  <si>
    <t>2qQW5LAimcgbwLksFTh6tg</t>
  </si>
  <si>
    <t>FV 24 GREENHOUSE GASES AND CLIMATE CHANGE</t>
  </si>
  <si>
    <t>61TDaidZRAGqCBPGs8ha8G6gb3L0lEZN6wO8WjVRr7lV</t>
  </si>
  <si>
    <t>2Oh375nnYEbnQDw1A6DTeg</t>
  </si>
  <si>
    <t>4ZGW9ZWBwWewpL1DYzfgyb</t>
  </si>
  <si>
    <t>FV 06 TRACEABILITY</t>
  </si>
  <si>
    <t>12V2s4FpWw8zBFdb1VY42AxbaIyuRHw74GoMT8PbnKx</t>
  </si>
  <si>
    <t>3oVFuQiVBK4m7nEKjxabKy</t>
  </si>
  <si>
    <t>7mjSidGuWy0Ls8TvSUsTPI</t>
  </si>
  <si>
    <t>FV 28.01 Soil management and conservation</t>
  </si>
  <si>
    <t>12V2s4FpWw8zBFdb1VY42A1oGNflTpAerQDWPIkzL1jE</t>
  </si>
  <si>
    <t>3R09p8j9SBPrd2ZkAKqqPy</t>
  </si>
  <si>
    <t>19FqK7ekLK0m3iLHchTn8h</t>
  </si>
  <si>
    <t>FV 28 SOIL AND SUBSTRATE MANAGEMENT</t>
  </si>
  <si>
    <t>fpZn5YAfrwOfpIHt5wBr75TvyR0UgB0EOmnMkFaZftX</t>
  </si>
  <si>
    <t>WVkyFPGsvsPsC7Lz3bNRP</t>
  </si>
  <si>
    <t>glN2WuTeRW3b5FgXbh8Ta</t>
  </si>
  <si>
    <t>FV 22.02 Ecological upgrading of unproductive sites</t>
  </si>
  <si>
    <t>QZfIR1aSAjL2YcUqo376X5TvyR0UgB0EOmnMkFaZftX</t>
  </si>
  <si>
    <t>fICsjkYrHVr87NAeTjI92</t>
  </si>
  <si>
    <t>1kzI7hCCMY4wQOFQmIPOPD</t>
  </si>
  <si>
    <t>FV 04 OUTSOURCED ACTIVITIES (SUBCONTRACTORS)</t>
  </si>
  <si>
    <t>3htAhHdPv9OtsLHNNhtZxH7BbYPU8D5VjuX50wR037bc</t>
  </si>
  <si>
    <t>3wjtllhf2EZ05k7ry5E364</t>
  </si>
  <si>
    <t>22v7nnkQpO82gWNsHA3e6i</t>
  </si>
  <si>
    <t>FV 20.03 Personal protective equipment</t>
  </si>
  <si>
    <t>3htAhHdPv9OtsLHNNhtZxH6udigXdkpe8Lswjod4NBOa</t>
  </si>
  <si>
    <t>2lIJrvbtPcVuY8RZkfCGAZ</t>
  </si>
  <si>
    <t>4gUkP5eS8EnUG0fKZ0tMiZ</t>
  </si>
  <si>
    <t xml:space="preserve">FV 07 PARALLEL OWNERSHIP, TRACEABILITY, AND SEGREGATION </t>
  </si>
  <si>
    <t>3jqGVv62GBsd8KJSjIWQ7Xmo9Uog2nl7PhTPO5LbeWt</t>
  </si>
  <si>
    <t>54b9jNn5l6JshlbKMcZkvo</t>
  </si>
  <si>
    <t>2g5JReDfSpzAHl16771ew5</t>
  </si>
  <si>
    <t>FV 28.02 Soil fumigation</t>
  </si>
  <si>
    <t>3jqGVv62GBsd8KJSjIWQ7X2DBDLKNCCHjgeVp2fH2kz4</t>
  </si>
  <si>
    <t>3CUgz7Cjbz3lVegK48kdwN</t>
  </si>
  <si>
    <t>1DSOMfBwEJ7NMTIzs3yO1i</t>
  </si>
  <si>
    <t>FV 29.04 Nutrient content</t>
  </si>
  <si>
    <t>1kzI7hCCMY4wQOFQmIPOPD5TvyR0UgB0EOmnMkFaZftX</t>
  </si>
  <si>
    <t>101TCDdkyoiKx59uYCCXGd</t>
  </si>
  <si>
    <t>14lJpH5qVsP8C976yuQrDU</t>
  </si>
  <si>
    <t>FV 28.03 Substrates</t>
  </si>
  <si>
    <t>5OZ3Oy0MVM5jXao9ZvAlrA5TvyR0UgB0EOmnMkFaZftX</t>
  </si>
  <si>
    <t>vmjGfCIFJSM7cQD7NFV80</t>
  </si>
  <si>
    <t>5QTGwGTKitdKuEwjmkCJSy</t>
  </si>
  <si>
    <t>FV 31 INTEGRATED PEST MANAGEMENT</t>
  </si>
  <si>
    <t>4ZGW9ZWBwWewpL1DYzfgyb5TvyR0UgB0EOmnMkFaZftX</t>
  </si>
  <si>
    <t>4CJaPlJ48CsnwJPpOBaOcW</t>
  </si>
  <si>
    <t>6l21qjBupUIUO8XLCiUEef</t>
  </si>
  <si>
    <t>FV 02 CONTINUOUS IMPROVEMENT PLAN</t>
  </si>
  <si>
    <t>4gUkP5eS8EnUG0fKZ0tMiZ5TvyR0UgB0EOmnMkFaZftX</t>
  </si>
  <si>
    <t>4amaTwSSW3aZdfZj8YONNc</t>
  </si>
  <si>
    <t>6PzSKiJw1bRFye5uX49taK</t>
  </si>
  <si>
    <t>FV 05 SPECIFICATIONS, SUPPLIERS, AND STOCK MANAGEMENT</t>
  </si>
  <si>
    <t>7HDQtIsDtzns0bD1ntR0eP5TvyR0UgB0EOmnMkFaZftX</t>
  </si>
  <si>
    <t>1iBxbUx6cezVlgCvMmOwI9</t>
  </si>
  <si>
    <t>48EClxc2uJIvBOW8IlSEPt</t>
  </si>
  <si>
    <t>FV 15 FOOD DEFENSE</t>
  </si>
  <si>
    <t>5ZEbtYAwaiK1X4qvVH0ye85TvyR0UgB0EOmnMkFaZftX</t>
  </si>
  <si>
    <t>1nW8TTNH1fusUklcAyzJ3O</t>
  </si>
  <si>
    <t>76Up1Jlz2ogKdKXUH1J3L</t>
  </si>
  <si>
    <t>FV 01 INTERNAL DOCUMENTATION</t>
  </si>
  <si>
    <t>36VGW0OgI5dbYuNy8pN1X45TvyR0UgB0EOmnMkFaZftX</t>
  </si>
  <si>
    <t>4dqTp7fkABPCSIwP6BJ67E</t>
  </si>
  <si>
    <t>7bt3lOtOqh5dlKm5Rqrjx4</t>
  </si>
  <si>
    <t>FV 14 FOOD SAFETY POLICY DECLARATION</t>
  </si>
  <si>
    <t>1LqxqbMnYmX3O47nTDkHLF5TvyR0UgB0EOmnMkFaZftX</t>
  </si>
  <si>
    <t>6CSFbUgkhrbJU87vlKmRUq</t>
  </si>
  <si>
    <t>1gpvHRL3jcuK0YTVBxeDJK</t>
  </si>
  <si>
    <t>FV 19 HYGIENE</t>
  </si>
  <si>
    <t>76Up1Jlz2ogKdKXUH1J3L5TvyR0UgB0EOmnMkFaZftX</t>
  </si>
  <si>
    <t>7KbSmeRQQ9vMW32RA3fvgt</t>
  </si>
  <si>
    <t>2o0PHrjwVpc8TxdOBpkPzy</t>
  </si>
  <si>
    <t>FV 16 FOOD FRAUD</t>
  </si>
  <si>
    <t>6l21qjBupUIUO8XLCiUEef5TvyR0UgB0EOmnMkFaZftX</t>
  </si>
  <si>
    <t>5z698mI9SK13uqc3qKoGYH</t>
  </si>
  <si>
    <t>1LqxqbMnYmX3O47nTDkHLF</t>
  </si>
  <si>
    <t>FV 11 NON-CONFORMING PRODUCTS</t>
  </si>
  <si>
    <t>31r3O7m6YdmvyCuOWIOMh65TvyR0UgB0EOmnMkFaZftX</t>
  </si>
  <si>
    <t>2gbDib5iDBqNNbrpbd3LT0</t>
  </si>
  <si>
    <t>31r3O7m6YdmvyCuOWIOMh6</t>
  </si>
  <si>
    <t>FV 12 LABORATORY TESTING</t>
  </si>
  <si>
    <t>7bt3lOtOqh5dlKm5Rqrjx45TvyR0UgB0EOmnMkFaZftX</t>
  </si>
  <si>
    <t>SAeb09u4BIJU5hywl5ZTk</t>
  </si>
  <si>
    <t>36VGW0OgI5dbYuNy8pN1X4</t>
  </si>
  <si>
    <t>FV 10 COMPLAINTS</t>
  </si>
  <si>
    <t>2RFsPSHa2XlX0JHYiJO2Wc5TvyR0UgB0EOmnMkFaZftX</t>
  </si>
  <si>
    <t>OkwgpiefJyhKOx86JFmLs</t>
  </si>
  <si>
    <t>7HDQtIsDtzns0bD1ntR0eP</t>
  </si>
  <si>
    <t>FV 08 MASS BALANCE</t>
  </si>
  <si>
    <t>6PzSKiJw1bRFye5uX49taK5TvyR0UgB0EOmnMkFaZftX</t>
  </si>
  <si>
    <t>Oa7r1b8qY2CRF4UuPKcN3</t>
  </si>
  <si>
    <t>5ZEbtYAwaiK1X4qvVH0ye8</t>
  </si>
  <si>
    <t>FV 09 RECALL AND WITHDRAWAL</t>
  </si>
  <si>
    <t>48EClxc2uJIvBOW8IlSEPt5TvyR0UgB0EOmnMkFaZftX</t>
  </si>
  <si>
    <t>3L2zyFJ2zu5HQQgkTRwa7p</t>
  </si>
  <si>
    <t>30jEVEr91nZpdd9cxyULwz</t>
  </si>
  <si>
    <t>FV 27 GENETICALLY MODIFIED ORGANISMS</t>
  </si>
  <si>
    <t>2o0PHrjwVpc8TxdOBpkPzy5TvyR0UgB0EOmnMkFaZftX</t>
  </si>
  <si>
    <t>5RQ8IqiLnmA7DEtNqhNVls</t>
  </si>
  <si>
    <t>78fF8J8n8uDPsOxFl12Alc</t>
  </si>
  <si>
    <t>FV 32.07 Residue analysis</t>
  </si>
  <si>
    <t>696jSQYmLVDJoD3UnofwTY253gbk0kdnSSFyQX6iFKWy</t>
  </si>
  <si>
    <t>4V5PDUBdj9Q0i7fbGfInQk</t>
  </si>
  <si>
    <t>4YYEAFlKQL7dZttPmpxB2F</t>
  </si>
  <si>
    <t>FV 30.01 Water use risk assessments and management plan</t>
  </si>
  <si>
    <t>696jSQYmLVDJoD3UnofwTYuzn8UMxTkF1w7M3FTD0sW</t>
  </si>
  <si>
    <t>21mCH63CMsUTKkluKw6dN9</t>
  </si>
  <si>
    <t>696jSQYmLVDJoD3UnofwTY</t>
  </si>
  <si>
    <t>FV 30 WATER MANAGEMENT</t>
  </si>
  <si>
    <t>696jSQYmLVDJoD3UnofwTY6aZY7458MgGAXucrp2rDfj</t>
  </si>
  <si>
    <t>tDOe2o0zWYqYm0KNgqj9x</t>
  </si>
  <si>
    <t>253gbk0kdnSSFyQX6iFKWy</t>
  </si>
  <si>
    <t>FV 30.05 Water quality</t>
  </si>
  <si>
    <t>696jSQYmLVDJoD3UnofwTY5U9xxekFJ28sU2NwdkP9u8</t>
  </si>
  <si>
    <t>3gLKlk7CEmbkXjaBvbTvGh</t>
  </si>
  <si>
    <t>6aZY7458MgGAXucrp2rDfj</t>
  </si>
  <si>
    <t>FV 30.06 Irrigation predictions and record keeping</t>
  </si>
  <si>
    <t>696jSQYmLVDJoD3UnofwTY7GSUGbBCg0zqqdO3nIYknt</t>
  </si>
  <si>
    <t>5k6Z1qS7vCZ6NXbWiaUJu9</t>
  </si>
  <si>
    <t>5U9xxekFJ28sU2NwdkP9u8</t>
  </si>
  <si>
    <t>FV 30.02 Water sources</t>
  </si>
  <si>
    <t>696jSQYmLVDJoD3UnofwTY4YYEAFlKQL7dZttPmpxB2F</t>
  </si>
  <si>
    <t>3snGfVLt7Wxd5FZGpG4j8y</t>
  </si>
  <si>
    <t>Cewd3FqcwBMtVtTDK4h9s</t>
  </si>
  <si>
    <t>FV 33.01 Packing (in-field or facility) and storage areas</t>
  </si>
  <si>
    <t>1gpvHRL3jcuK0YTVBxeDJK5TvyR0UgB0EOmnMkFaZftX</t>
  </si>
  <si>
    <t>4zSkvUbTdlSMEjoMX9r149</t>
  </si>
  <si>
    <t>6SSbkfthK0LYaxbv5b14GB</t>
  </si>
  <si>
    <t>FV 33 POSTHARVEST HANDLING</t>
  </si>
  <si>
    <t>6SSbkfthK0LYaxbv5b14GBCewd3FqcwBMtVtTDK4h9s</t>
  </si>
  <si>
    <t>3LyKIn2zocb3lDNExH1RfM</t>
  </si>
  <si>
    <t>7h4leQtnNFBbHHWbgN8lXM</t>
  </si>
  <si>
    <t>FV 33.02 Foreign bodies</t>
  </si>
  <si>
    <t>6SSbkfthK0LYaxbv5b14GB7h4leQtnNFBbHHWbgN8lXM</t>
  </si>
  <si>
    <t>7eAOPa3QKXk7fUsXuWAZQT</t>
  </si>
  <si>
    <t>5RnRCz8ee4Zl9QUgeRKTHd</t>
  </si>
  <si>
    <t>FV 33.03 Temperature and humidity control</t>
  </si>
  <si>
    <t>6SSbkfthK0LYaxbv5b14GB5RnRCz8ee4Zl9QUgeRKTHd</t>
  </si>
  <si>
    <t>1o2yFFL4vOygH47fNAZmGV</t>
  </si>
  <si>
    <t>1OZTzJWvKeCm4lQLj2de5o</t>
  </si>
  <si>
    <t>FV 33.04 Pest control</t>
  </si>
  <si>
    <t>6SSbkfthK0LYaxbv5b14GB1vk62VlZg3Zq6bcgLfSxGJ</t>
  </si>
  <si>
    <t>31PFCSQaqCuB8q57zJg6RP</t>
  </si>
  <si>
    <t>6v0SS1OCIEL11DaUsdV8qY</t>
  </si>
  <si>
    <t>FV 33.05 Product labeling</t>
  </si>
  <si>
    <t>6SSbkfthK0LYaxbv5b14GB5TLexd3GI3AjZkCglPj3h5</t>
  </si>
  <si>
    <t>5jtdahGRPyTbM5paWcRuKM</t>
  </si>
  <si>
    <t>1vk62VlZg3Zq6bcgLfSxGJ</t>
  </si>
  <si>
    <t>FV 33.06 Environmental monitoring program</t>
  </si>
  <si>
    <t>6SSbkfthK0LYaxbv5b14GB1OZTzJWvKeCm4lQLj2de5o</t>
  </si>
  <si>
    <t>1P5WF4AhiUVjKU0eMjYNP3</t>
  </si>
  <si>
    <t>7GSUGbBCg0zqqdO3nIYknt</t>
  </si>
  <si>
    <t>FV 30.04 Water storage</t>
  </si>
  <si>
    <t>6SSbkfthK0LYaxbv5b14GB6v0SS1OCIEL11DaUsdV8qY</t>
  </si>
  <si>
    <t>6akCg1bzbz31hRuysr8H2o</t>
  </si>
  <si>
    <t>uzn8UMxTkF1w7M3FTD0sW</t>
  </si>
  <si>
    <t>FV 30.03 Efficient water use on the farm</t>
  </si>
  <si>
    <t>3Xuqd2nxrHRHWBMMAl2PDV5TvyR0UgB0EOmnMkFaZftX</t>
  </si>
  <si>
    <t>4Hbavnq82IxeTzp86PTwLH</t>
  </si>
  <si>
    <t>5TLexd3GI3AjZkCglPj3h5</t>
  </si>
  <si>
    <t xml:space="preserve">FV 33.07 Air and compressed gases </t>
  </si>
  <si>
    <t>5nPf6FvRIaYhUohxiK6Z4C4e9U8QqFWhkb5syMftPkjz</t>
  </si>
  <si>
    <t>3lmOYo1HEXN9WTJSOmoeqn</t>
  </si>
  <si>
    <t>4eKy1DGXi4so3zRzyqThnJ</t>
  </si>
  <si>
    <t>HOP 33.03 Temperature and humidity control</t>
  </si>
  <si>
    <t>5nPf6FvRIaYhUohxiK6Z4C5wu9vqrUGRlCKkbHt3ECf0</t>
  </si>
  <si>
    <t>76gj5wqMrhjC9IwB6fPD1O</t>
  </si>
  <si>
    <t>Rm2o1gaBaALvlfFEiYrMu</t>
  </si>
  <si>
    <t>HOP 33 POSTHARVEST HANDLING</t>
  </si>
  <si>
    <t>5nPf6FvRIaYhUohxiK6Z4C7tkt1sKqqlLnUrh71qam9K</t>
  </si>
  <si>
    <t>7bibspXJGGbnFX0bW7wkAp</t>
  </si>
  <si>
    <t>2mT42AzGqaTB4SqjuCAb8l</t>
  </si>
  <si>
    <t>HOP 17 LOGO USE</t>
  </si>
  <si>
    <t>6mrYpZ2GcLZ7AP1RVVry5G7te0V5sEO4j2gdaCHhqwRe</t>
  </si>
  <si>
    <t>3G6XCS3kXxaiT6An6fyXYY</t>
  </si>
  <si>
    <t>1PygzsgwT1kH98NoRIqHJK</t>
  </si>
  <si>
    <t>HOP 26 PLANT PROPAGATION MATERIAL</t>
  </si>
  <si>
    <t>6mrYpZ2GcLZ7AP1RVVry5GaeLabNl3CjngCaQDiZCnP</t>
  </si>
  <si>
    <t>64tLhqUpveB3E8yVXVsubo</t>
  </si>
  <si>
    <t>34qytRFn55Pj9v8N6jW9Nd</t>
  </si>
  <si>
    <t>HOP 29.03 Organic fertilizers</t>
  </si>
  <si>
    <t>6mrYpZ2GcLZ7AP1RVVry5G6ZlIRqNokp14rd0OrJYpUs</t>
  </si>
  <si>
    <t>1Jsd4Po9zEonkNa6KicOXv</t>
  </si>
  <si>
    <t>3mzqvFtvshFUd9FG5jPpxS</t>
  </si>
  <si>
    <t>HOP 29 FERTILIZERS AND BIOSTIMULANTS</t>
  </si>
  <si>
    <t>6mrYpZ2GcLZ7AP1RVVry5G6Rr7lWkdEx4UFV3lspdV2c</t>
  </si>
  <si>
    <t>1A6ymTFpce17AFVUfpWjBA</t>
  </si>
  <si>
    <t>2G6uwghHDTAis8RUZY3FJx</t>
  </si>
  <si>
    <t>HOP 29.01 Application records</t>
  </si>
  <si>
    <t>6mrYpZ2GcLZ7AP1RVVry5G7FzFPUI62I8icT9zFiqYBn</t>
  </si>
  <si>
    <t>7qLHXfgMF1BvtNhEoTrOl1</t>
  </si>
  <si>
    <t>4tsSAXoTqULXFfkPGQuphj</t>
  </si>
  <si>
    <t>HOP 32.02 Application records</t>
  </si>
  <si>
    <t>6mrYpZ2GcLZ7AP1RVVry5G2sC7LUqXHhrGUVy4ZkqKu8</t>
  </si>
  <si>
    <t>2GyriZTFrdoiLg6YAzlPPH</t>
  </si>
  <si>
    <t>57pN9EDRNJdtiagduP3fZW</t>
  </si>
  <si>
    <t>HOP 32 PLANT PROTECTION PRODUCTS</t>
  </si>
  <si>
    <t>6mrYpZ2GcLZ7AP1RVVry5G3ZsSeRvZNIo9inIvGSDPi7</t>
  </si>
  <si>
    <t>6LT3SsPHecSghrKBDqqFdh</t>
  </si>
  <si>
    <t>2WGH0RWY1OjvoJuoSirwHO</t>
  </si>
  <si>
    <t>HOP 32.03 Plant protection product preharvest intervals</t>
  </si>
  <si>
    <t>6mrYpZ2GcLZ7AP1RVVry5GwRT3XcKfUaVoLQYa4XeJC</t>
  </si>
  <si>
    <t>h8R5jJkb29tHZV3B118Di</t>
  </si>
  <si>
    <t>2JbpD7n1ziHSr2bVcKMSYA</t>
  </si>
  <si>
    <t>HOP 32.04 Empty containers</t>
  </si>
  <si>
    <t>6mrYpZ2GcLZ7AP1RVVry5G5OPZTbS8UKCdo5sAfvtHwp</t>
  </si>
  <si>
    <t>3ENhTBiDiLIby2zwwYZ4II</t>
  </si>
  <si>
    <t>3jlC57moeRajaaQIIaDd20</t>
  </si>
  <si>
    <t>HOP 03 RESOURCE MANAGEMENT AND TRAINING</t>
  </si>
  <si>
    <t>64cWD91pr0geaTi2ASvLb5TvyR0UgB0EOmnMkFaZftX</t>
  </si>
  <si>
    <t>2I5R4B5uqBuxo2ybSCGbHu</t>
  </si>
  <si>
    <t>1EgtVf0gt9faAZ208UKbhp</t>
  </si>
  <si>
    <t>HOP 13 EQUIPMENT AND DEVICES</t>
  </si>
  <si>
    <t>6AvKQ3DXzy69suGAzqeAmu5TvyR0UgB0EOmnMkFaZftX</t>
  </si>
  <si>
    <t>1CjsvntGscU8PNU0sD5ccV</t>
  </si>
  <si>
    <t>4QOHCspm1xB86DGAUYDjRE</t>
  </si>
  <si>
    <t>HOP 32.09 Plant protection product and postharvest treatment product storage</t>
  </si>
  <si>
    <t>2apQYV4sVGueZxb722p8822IPCUnYuMhRLMitDdZuBV6</t>
  </si>
  <si>
    <t>3IUiXuwp5nc4lJpNyIt6Gm</t>
  </si>
  <si>
    <t>3ag7qg4fpn4nxKeaoiBogr</t>
  </si>
  <si>
    <t>HOP 32.11 Invoices and procurement documentation</t>
  </si>
  <si>
    <t>2apQYV4sVGueZxb722p8826rCsdcQbJnfwmnsw2F9C4z</t>
  </si>
  <si>
    <t>21iP5X956IMsI7DJvW88jr</t>
  </si>
  <si>
    <t>5Nuj2EiEyMVydcblHaISFD</t>
  </si>
  <si>
    <t>HOP 20.02 Hazards and first aid</t>
  </si>
  <si>
    <t>2apQYV4sVGueZxb722p88222v7nnkQpO82gWNsHA3e6i</t>
  </si>
  <si>
    <t>7cF7TZI0Gd9xPsfARGQ9l9</t>
  </si>
  <si>
    <t>1STSYkQfJC6sJCHTl0LQ4B</t>
  </si>
  <si>
    <t>HOP 20 WORKERS’ HEALTH, SAFETY, AND WELFARE</t>
  </si>
  <si>
    <t>6mrYpZ2GcLZ7AP1RVVry5G3WBrxkh802qoM6WUHlCwcx</t>
  </si>
  <si>
    <t>466hVwkhlu8tOtAvU7MH3t</t>
  </si>
  <si>
    <t>6iax11SKEZhY8rQyeOo4x9</t>
  </si>
  <si>
    <t>HOP 20.04 Workers’ welfare</t>
  </si>
  <si>
    <t>2apQYV4sVGueZxb722p8825az4vdaXEuQgs5B9UaOjzb</t>
  </si>
  <si>
    <t>2uILNFLSUSNvYMiLxTWG1l</t>
  </si>
  <si>
    <t>7zYHRKozLWyZJNsLHlqmWj</t>
  </si>
  <si>
    <t>HOP 24 GREENHOUSE GASES AND CLIMATE CHANGE</t>
  </si>
  <si>
    <t>6vDiuqvJNOSRl5wyT01Pym7zXnm2lgE6Oh3K9yFP7Gdf</t>
  </si>
  <si>
    <t>1RPVuNcKGhKGNDUNMmqJad</t>
  </si>
  <si>
    <t>7tJdxC0MUJe1HSs3MotQlM</t>
  </si>
  <si>
    <t>HOP 23 ENERGY EFFICIENCY</t>
  </si>
  <si>
    <t>6vDiuqvJNOSRl5wyT01PymglN2WuTeRW3b5FgXbh8Ta</t>
  </si>
  <si>
    <t>6uoQDWLk4J8jAguIJy4ZW5</t>
  </si>
  <si>
    <t>25ufr7Onk7JPdSt2laMS29</t>
  </si>
  <si>
    <t>HOP 22.01 Management of biodiversity and habitats</t>
  </si>
  <si>
    <t>6vDiuqvJNOSRl5wyT01PymegxrRxt1wvmpDaKwSbu23</t>
  </si>
  <si>
    <t>5c3dR1YVmA5sXHhsKmupYd</t>
  </si>
  <si>
    <t>3ov8Ci8FQzD3sYIYu2RpnL</t>
  </si>
  <si>
    <t>HOP 22 BIODIVERSITY AND HABITATS</t>
  </si>
  <si>
    <t>2lCsmz9pLx7NagHecV9mpX5TvyR0UgB0EOmnMkFaZftX</t>
  </si>
  <si>
    <t>2LfyMFMW36CamjuZ0YnMrr</t>
  </si>
  <si>
    <t>3yiKvwYoXBHDoxipYV9gbp</t>
  </si>
  <si>
    <t>HOP 21 SITE MANAGEMENT</t>
  </si>
  <si>
    <t>2qQW5LAimcgbwLksFTh6tg5TvyR0UgB0EOmnMkFaZftX</t>
  </si>
  <si>
    <t>7iWJXTXYCupkFTEfuzkuQg</t>
  </si>
  <si>
    <t>3hFRwOPd6tyF3XqgDpiUsI</t>
  </si>
  <si>
    <t xml:space="preserve">HOP 07 PARALLEL OWNERSHIP, TRACEABILITY, AND SEGREGATION </t>
  </si>
  <si>
    <t>19FqK7ekLK0m3iLHchTn8h2g5JReDfSpzAHl16771ew5</t>
  </si>
  <si>
    <t>6NNCdhTMTpFbSgoGpb63cp</t>
  </si>
  <si>
    <t>1bKgax0qDr1kdS45vRoOYL</t>
  </si>
  <si>
    <t>HOP 01 INTERNAL DOCUMENTATION</t>
  </si>
  <si>
    <t>19FqK7ekLK0m3iLHchTn8h14lJpH5qVsP8C976yuQrDU</t>
  </si>
  <si>
    <t>13bKix0KDGNudEM0QXmk1y</t>
  </si>
  <si>
    <t>6jdV20fj5kQdZCYqV2HAZj</t>
  </si>
  <si>
    <t>HOP 09 RECALL AND WITHDRAWAL</t>
  </si>
  <si>
    <t>30jEVEr91nZpdd9cxyULwz5TvyR0UgB0EOmnMkFaZftX</t>
  </si>
  <si>
    <t>1PuOePk9uZL3G34wE5JQsg</t>
  </si>
  <si>
    <t>4wZVGrd3Y6MNXGOUDdx8aE</t>
  </si>
  <si>
    <t>HOP 02 CONTINUOUS IMPROVEMENT PLAN</t>
  </si>
  <si>
    <t>5QTGwGTKitdKuEwjmkCJSy5TvyR0UgB0EOmnMkFaZftX</t>
  </si>
  <si>
    <t>2hnZEMTaQG5nB4cObQrjJa</t>
  </si>
  <si>
    <t>17ftYiGJQGfvC82XpjU1HE</t>
  </si>
  <si>
    <t>HOP 14 FOOD SAFETY POLICY DECLARATION</t>
  </si>
  <si>
    <t>56UycwhshuG3OMlSB7ahAa5TvyR0UgB0EOmnMkFaZftX</t>
  </si>
  <si>
    <t>2MaWcCOjrnzTUZYLyLI2po</t>
  </si>
  <si>
    <t>5y6C5KZtGFA5bRC3q2nOtJ</t>
  </si>
  <si>
    <t>HOP 19 HYGIENE</t>
  </si>
  <si>
    <t>3BmiRfV14Y9UArHysfO3zs5TvyR0UgB0EOmnMkFaZftX</t>
  </si>
  <si>
    <t>2KVEEE9taT1qBKZw1pM15e</t>
  </si>
  <si>
    <t>1zH3ajr9ldfV66pKaz5uSC</t>
  </si>
  <si>
    <t>HOP 33.01 Harvest and handling areas</t>
  </si>
  <si>
    <t>4UI39RIn6YI8gQZpGRKexG5TvyR0UgB0EOmnMkFaZftX</t>
  </si>
  <si>
    <t>2p77rPdFZt9MG3aWryompi</t>
  </si>
  <si>
    <t>6XDlMJZ8YZa4z9YpSWG2pO</t>
  </si>
  <si>
    <t>HOP 33.07 Harvest and handling area safety</t>
  </si>
  <si>
    <t>6vK5KBcIFJbIyxl3B3ekIp2pCca0Upzl3Nn66JUNHXeF</t>
  </si>
  <si>
    <t>3G2o2VZD4Vhj1j8NCZvH4W</t>
  </si>
  <si>
    <t>SAqaQFjpGvk0dxFTZIzwA</t>
  </si>
  <si>
    <t>HOP 30.06 Predicting irrigation requirements</t>
  </si>
  <si>
    <t>3YIgWsy9P8ND3BJPQGnD0j2pCca0Upzl3Nn66JUNHXeF</t>
  </si>
  <si>
    <t>6vy7qzuZGnKVxG0fDPIPXR</t>
  </si>
  <si>
    <t>WIsqyzB7hUCqXcRGmylZ6</t>
  </si>
  <si>
    <t>HOP 30 WATER MANAGEMENT</t>
  </si>
  <si>
    <t>3YIgWsy9P8ND3BJPQGnD0j1qvPg1ym8f6SRe66rOl40x</t>
  </si>
  <si>
    <t>3sySSWL5oAIx28hSoUBFMA</t>
  </si>
  <si>
    <t>4AISrwQ9WCshrlYBBrxvLA</t>
  </si>
  <si>
    <t>HOP 30.04 Water storage</t>
  </si>
  <si>
    <t>3labXsBTDnp2nMlbS2V5AI412fDoNkTQzvavcR1yffoS</t>
  </si>
  <si>
    <t>3Y6whE7A4GTOmBM0cLfCgo</t>
  </si>
  <si>
    <t>3bwHSjPIiZlDqoQlQa0RcI</t>
  </si>
  <si>
    <t>HOP 30.02 Water sources</t>
  </si>
  <si>
    <t>3labXsBTDnp2nMlbS2V5AI2PabgCVl2axbE6gvoMhnNb</t>
  </si>
  <si>
    <t>6Qbmg6JuoN770dfkE0ogCG</t>
  </si>
  <si>
    <t>1YjodcLkPXYuUVJv2kTcFk</t>
  </si>
  <si>
    <t>HOP 33.04 Pest control</t>
  </si>
  <si>
    <t>3labXsBTDnp2nMlbS2V5AI1WLl5crwUtAKu9uhWYEzsL</t>
  </si>
  <si>
    <t>3dOYyVrZuqiaWn8aIvCMMR</t>
  </si>
  <si>
    <t>110oWX79i6mbT4bTqOXnsF</t>
  </si>
  <si>
    <t>HOP 33.02 Foreign materials</t>
  </si>
  <si>
    <t>3labXsBTDnp2nMlbS2V5AI3bNRfY2TpP6vkYKG0u4wwr</t>
  </si>
  <si>
    <t>2zscEBuE0OwqbPZjKZeBLF</t>
  </si>
  <si>
    <t>7ctYNkkwyMaJhUZotDNFjC</t>
  </si>
  <si>
    <t>HOP 33.05 Finished products</t>
  </si>
  <si>
    <t>3YIgWsy9P8ND3BJPQGnD0j743VeTmtrKzh2yBlulWP21</t>
  </si>
  <si>
    <t>6g3NqdQl5NHN5tSVsxrY1N</t>
  </si>
  <si>
    <t>2oNaOXs0DVeMiQZPYCn5r7</t>
  </si>
  <si>
    <t>HOP 25 WASTE MANAGEMENT</t>
  </si>
  <si>
    <t>3YIgWsy9P8ND3BJPQGnD0j11FBMuieNmnZtyeFBlepcF</t>
  </si>
  <si>
    <t>5bhPN4DzYGiQBGzqjmqwDA</t>
  </si>
  <si>
    <t>31MnP6cupxhwzTJCfEX2C0</t>
  </si>
  <si>
    <t>HOP 30.01 Water use risk assessments and management plan</t>
  </si>
  <si>
    <t>3YIgWsy9P8ND3BJPQGnD0jCSohyDpAegE66esWvDgT5</t>
  </si>
  <si>
    <t>3RXNryEkb5RsCci4ZuSpu4</t>
  </si>
  <si>
    <t>6jeCGSSXYJzTftXx8cbHUd</t>
  </si>
  <si>
    <t>HOP 33.06 Transport</t>
  </si>
  <si>
    <t>3YIgWsy9P8ND3BJPQGnD0j6OqbxahSFlVeKhLRgYFytR</t>
  </si>
  <si>
    <t>56LbVxj8q6LfC4kf1x4GeA</t>
  </si>
  <si>
    <t>5JMEtkoFWwAZfaa1yaPgBK</t>
  </si>
  <si>
    <t>HOP 30.03 Efficient water use on the farm</t>
  </si>
  <si>
    <t>wyDCB5gmC64vDLZ45LmyF5l2rJiYbFtvFuXNhk6Xt0S</t>
  </si>
  <si>
    <t>5HpjunyxjPFZ8ERnK8tq7N</t>
  </si>
  <si>
    <t>6DLYBu74pUsP9h2Tk6aE8b</t>
  </si>
  <si>
    <t>HOP 30.05 Water quality</t>
  </si>
  <si>
    <t>3YIgWsy9P8ND3BJPQGnD0j79pV2c30dTskerAeol8ohZ</t>
  </si>
  <si>
    <t>5XO2ouVK6UjXiuayI3pjaw</t>
  </si>
  <si>
    <t>5E9apgdIabjK9U9O52kP3v</t>
  </si>
  <si>
    <t>HOP 32.07 Residue analysis</t>
  </si>
  <si>
    <t>1TyGiQcuRVxqRPsWm6pYn75GJnBn0XaHPkzo9hXhVvqW</t>
  </si>
  <si>
    <t>5bVj9VFVZ6tCA1nWKx8e7w</t>
  </si>
  <si>
    <t>AqZg0D6YeGl82j7kk861G</t>
  </si>
  <si>
    <t>HOP 16 FOOD FRAUD</t>
  </si>
  <si>
    <t>1TyGiQcuRVxqRPsWm6pYn725itD9t3AKPNN1d0JIB5bx</t>
  </si>
  <si>
    <t>2xx2r9xm1ZFKgkOLcMZqVd</t>
  </si>
  <si>
    <t>79NJXc4l9NQEbbeDhi7yAn</t>
  </si>
  <si>
    <t>HOP 15 FOOD DEFENSE</t>
  </si>
  <si>
    <t>1TyGiQcuRVxqRPsWm6pYn73yEQbyyk01GoZYBCkYA4FP</t>
  </si>
  <si>
    <t>3JyHEnouIJTlEpv89BLJNJ</t>
  </si>
  <si>
    <t>2bWjTJm7YGHjn0xzK8lmrx</t>
  </si>
  <si>
    <t>HOP 05 SPECIFICATIONS, SUPPLIERS, AND STOCK MANAGEMENT</t>
  </si>
  <si>
    <t>1TyGiQcuRVxqRPsWm6pYn73bxp0a7dcsX1zRhf8lSDgg</t>
  </si>
  <si>
    <t>65q3YF3Fh2kdDGMu1rvFCM</t>
  </si>
  <si>
    <t>VDK37xlSNcEUrQRExLE3o</t>
  </si>
  <si>
    <t>HOP 11 NON-CONFORMING PRODUCTS</t>
  </si>
  <si>
    <t>5JIgB3UDpDaQaRmTmuUpoo2RNwE7jatfe6w5x0Tu6eV4</t>
  </si>
  <si>
    <t>32C8htEWfNkaxTSAw1lMmH</t>
  </si>
  <si>
    <t>1JbTSVCXvD1rsi9FQI4BLX</t>
  </si>
  <si>
    <t>HOP 10 COMPLAINTS</t>
  </si>
  <si>
    <t>5JIgB3UDpDaQaRmTmuUpoo5l2rJiYbFtvFuXNhk6Xt0S</t>
  </si>
  <si>
    <t>24BgKpKEedoO1JiqqsJ9K0</t>
  </si>
  <si>
    <t>5jzyQhmb27D4nmyslaqw29</t>
  </si>
  <si>
    <t>HOP 12 LABORATORY TESTING</t>
  </si>
  <si>
    <t>5g1godsQJRqbjZxI603Etm2ea1rhckQVrSaK28J1Se0f</t>
  </si>
  <si>
    <t>6Y28XxkqaGhdKkUwmmVWZU</t>
  </si>
  <si>
    <t>2kuhirjgnGOVNDcaDpOkYM</t>
  </si>
  <si>
    <t>HOP 08 MASS BALANCE</t>
  </si>
  <si>
    <t>5g1godsQJRqbjZxI603EtmAsizSx9djd7Hn9BlLrbya</t>
  </si>
  <si>
    <t>52qkXF3M0StAXkDQXFCSgS</t>
  </si>
  <si>
    <t>5J6Wg6hIOJWcbwRBTKjslF</t>
  </si>
  <si>
    <t>HOP 31 INTEGRATED PEST MANAGEMENT</t>
  </si>
  <si>
    <t>5g1godsQJRqbjZxI603Etm4CTLgpMoXEpcE8tXLndCGp</t>
  </si>
  <si>
    <t>1hr60kCaVVYZ0GddKH3itk</t>
  </si>
  <si>
    <t>2zKr6OtZT3ieaBkkiQdRnE</t>
  </si>
  <si>
    <t>HOP 27 GENETICALLY MODIFIED ORGANISMS</t>
  </si>
  <si>
    <t>IKtB5yVMmBF7k4LaDgUZw4Lhlvkx1w9JtxEbAhlutRi</t>
  </si>
  <si>
    <t>57NpCUzFpLeJMc4iXNsju7</t>
  </si>
  <si>
    <t>BNyveclVEQj4HZroYIsSp</t>
  </si>
  <si>
    <t>HOP 28.02 Soil fumigation</t>
  </si>
  <si>
    <t>IKtB5yVMmBF7k4LaDgUZw4lUZQXD5tjtX2glVe4lraA</t>
  </si>
  <si>
    <t>2Ic89h7XDhn3EnfuxricmS</t>
  </si>
  <si>
    <t>38FoI2x9MvJMWYmW9A94FP</t>
  </si>
  <si>
    <t>HOP 28 SOIL AND SUBSTRATE MANAGEMENT</t>
  </si>
  <si>
    <t>2BGuoLOuGR86Am1Hf7hCiG1WOpilQQJvvs3HIzyLlTD7</t>
  </si>
  <si>
    <t>3KLSVauiw2LpCRLz6sh0Gl</t>
  </si>
  <si>
    <t>1GydlnqB5f3ZYrijAhJ8a1</t>
  </si>
  <si>
    <t>HOP 28.01 Soil management and conservation</t>
  </si>
  <si>
    <t>2BGuoLOuGR86Am1Hf7hCiGCnld8x4oHlmExTFHGeLjj</t>
  </si>
  <si>
    <t>HZVFRQ0lPsAYqgtzVDmvQ</t>
  </si>
  <si>
    <t>3it1MDZers0ZhAZZAMnlhX</t>
  </si>
  <si>
    <t>HOP 29.04 Nutrient content</t>
  </si>
  <si>
    <t>2BGuoLOuGR86Am1Hf7hCiG3JTeuQtOc1OKqfRNulIqvM</t>
  </si>
  <si>
    <t>3FzF1LEqvaqcVg1sPXpO4T</t>
  </si>
  <si>
    <t>6Wkw4wWRDCURPfRLe7FPfh</t>
  </si>
  <si>
    <t>HOP 06 TRACEABILITY</t>
  </si>
  <si>
    <t>2BGuoLOuGR86Am1Hf7hCiG5VavlH2MeUS17rVAik4joc</t>
  </si>
  <si>
    <t>7a2Y6DzH7j1VVkaHdI2yOG</t>
  </si>
  <si>
    <t>55PwbCfLEsH487m0LGfq8G</t>
  </si>
  <si>
    <t>HOP 22.03 Natural ecosystems and habitats are not converted into agricultural areas</t>
  </si>
  <si>
    <t>2BGuoLOuGR86Am1Hf7hCiGaJyo4GEfHW26SGyqyk8my</t>
  </si>
  <si>
    <t>1hKXJ13N5lXYEXEOcZHmyy</t>
  </si>
  <si>
    <t>3yzXvEhnmn5Jt2gzgNRyxG</t>
  </si>
  <si>
    <t>HOP 22.02 Ecological upgrading of unproductive sites</t>
  </si>
  <si>
    <t>2BGuoLOuGR86Am1Hf7hCiGr4Wl5viNqALmYQehnJigP</t>
  </si>
  <si>
    <t>32JIKIaeDGwGaAEbTSj6y5</t>
  </si>
  <si>
    <t>5AYuYvAyD5dx1XUm0wkNUh</t>
  </si>
  <si>
    <t>HOP 18 GLOBALG.A.P. STATUS</t>
  </si>
  <si>
    <t>5JIgB3UDpDaQaRmTmuUpoo64wGe3MdQzgQigsw2nGTdA</t>
  </si>
  <si>
    <t>3xYy6mL2hiBM97rB69PVPI</t>
  </si>
  <si>
    <t>5ct5fM0HqC0lCNZYddSQSP</t>
  </si>
  <si>
    <t>HOP 32.10 Mixing and handling</t>
  </si>
  <si>
    <t>IKtB5yVMmBF7k4LaDgUZw3yiRDwLwt1Ow5dQeFJqM2k</t>
  </si>
  <si>
    <t>5vY6xYFjJeJDGdSD1bFJDR</t>
  </si>
  <si>
    <t>1Lf9FHKch0eiLXJIpNhkap</t>
  </si>
  <si>
    <t>HOP 04 OUTSOURCED ACTIVITIES (SUBCONTRACTORS)</t>
  </si>
  <si>
    <t>5EpvIGahtoNQBPGjgtOnbO1zDGYHavQ1Y1HUI9R90OOZ</t>
  </si>
  <si>
    <t>3in4vF0L0QH4cz3j8qyG9c</t>
  </si>
  <si>
    <t>1E1VhZbj9C7JN1P2MNO7PP</t>
  </si>
  <si>
    <t>HOP 20.03 Personal protective equipment</t>
  </si>
  <si>
    <t>4a4Qd6ndeeA7u3kN8ZP1We4sgOMeAcsKM18hKZSWSDgu</t>
  </si>
  <si>
    <t>5biAiXHSgSk4gPg4kzNSvu</t>
  </si>
  <si>
    <t>4xvzsgnTOtRkF4CQ8kI09i</t>
  </si>
  <si>
    <t>HOP 20.01 Risk assessment and training</t>
  </si>
  <si>
    <t>4a4Qd6ndeeA7u3kN8ZP1We7e2OTmZvHrA9xmbHveLBmp</t>
  </si>
  <si>
    <t>4zamBXrzVP3v8KPVS98bid</t>
  </si>
  <si>
    <t>49eZzszjuUC0B6uHMRpoza</t>
  </si>
  <si>
    <t>HOP 32.06 Disposal of surplus application mix</t>
  </si>
  <si>
    <t>4a4Qd6ndeeA7u3kN8ZP1We1j8KzCREQQlaHRiz9wuo0z</t>
  </si>
  <si>
    <t>3S4q9BwkV19jVjVj3Fiy75</t>
  </si>
  <si>
    <t>1dk4ytnQWjHBvg1ln8HjTF</t>
  </si>
  <si>
    <t>HOP 32.05 Obsolete plant protection products</t>
  </si>
  <si>
    <t>4a4Qd6ndeeA7u3kN8ZP1We7iGeybgBH8laSvemDG6yKU</t>
  </si>
  <si>
    <t>1ZiMa81KOMVFgXiEoigZEc</t>
  </si>
  <si>
    <t>5XwbzZtEM8lBOyfvXXxdDp</t>
  </si>
  <si>
    <t>HOP 32.08 Application of other substances</t>
  </si>
  <si>
    <t>4a4Qd6ndeeA7u3kN8ZP1We1ERzCDuPHpofETFZxfdFUx</t>
  </si>
  <si>
    <t>6mL7rNUJjE6ZUJ2ctQLqD1</t>
  </si>
  <si>
    <t>50xAgBpMLFLITAgXsZZZlg</t>
  </si>
  <si>
    <t>HOP 32.01 Plant protection product management</t>
  </si>
  <si>
    <t>2BGuoLOuGR86Am1Hf7hCiG3W7dGcEqSrkGPLpK2FPpjb</t>
  </si>
  <si>
    <t>77iD9G4XGr5vhbqQwrOfqv</t>
  </si>
  <si>
    <t>3QFwSW2yUZI11qFYS6goaH</t>
  </si>
  <si>
    <t>HOP 29.02 Storage</t>
  </si>
  <si>
    <t>2BGuoLOuGR86Am1Hf7hCiG6OVfMLlOhjDUtTGVH4d1tI</t>
  </si>
  <si>
    <t>EjvcDaWgn3ttR1SL0MtIP</t>
  </si>
  <si>
    <t>68QqPVS7uQ4h17EehtW3dB</t>
  </si>
  <si>
    <t>QMS 11.3 Key tasks -Internal farm auditors</t>
  </si>
  <si>
    <t>48aQAsWhk4FCpRyiTfbQDc5TvyR0UgB0EOmnMkFaZftX</t>
  </si>
  <si>
    <t>3HkNWk3E3qX8G4lyxNXhn</t>
  </si>
  <si>
    <t>6r5HimlyZ0M2nrD6K2tkEv</t>
  </si>
  <si>
    <t>QMS 11 Minimum Qualification requirements for key staff</t>
  </si>
  <si>
    <t>NOTE: The qualification of internal auditors shall be evaluated annually by the CBs.</t>
  </si>
  <si>
    <t>5ZjwAiDPYbGvURtwoHF4gM5TvyR0UgB0EOmnMkFaZftX</t>
  </si>
  <si>
    <t>5pmfsUbg8aoTCasOYIPEmO</t>
  </si>
  <si>
    <t>2Uopg36JNeaciZYcYszEzl</t>
  </si>
  <si>
    <t>QMS 12.5  Independence and confidentiality</t>
  </si>
  <si>
    <t>4d9ucNGdAsunr2tbELZ2oO5TvyR0UgB0EOmnMkFaZftX</t>
  </si>
  <si>
    <t>wfEosTNsh5ZbZfpJsxQgA</t>
  </si>
  <si>
    <t>4LkoX8uL7IKysZNtMA9ACA</t>
  </si>
  <si>
    <t>QMS 11.2 Key tasks - Internal QMS auditors</t>
  </si>
  <si>
    <t>IKtB5yVMmBF7k4LaDgUZw3R84nmeK4iATbuwZ2gsDsb</t>
  </si>
  <si>
    <t>stHgm7kk2SPG9w5vMdz4p</t>
  </si>
  <si>
    <t>4C2gsJHZv4iinAHFdFqzqK</t>
  </si>
  <si>
    <t>QMS 12 Qualification requirements</t>
  </si>
  <si>
    <t>IKtB5yVMmBF7k4LaDgUZw7o4R1VJX1KXn6Y2mK3KBnX</t>
  </si>
  <si>
    <t>2d7YWQS3FpE89EMmToIXl7</t>
  </si>
  <si>
    <t>2rWrYhbbVlHZkKXd3fJaOG</t>
  </si>
  <si>
    <t>QMS 11.1 Key tasks - QMS manager</t>
  </si>
  <si>
    <t>IKtB5yVMmBF7k4LaDgUZw6GGR163KNx1sTit3j0ivMP</t>
  </si>
  <si>
    <t>1E2oM3pY57AB2HYh2FrLwa</t>
  </si>
  <si>
    <t>5H57GE3E0oeJiTQUwzLR4e</t>
  </si>
  <si>
    <t>QMS 05.02 Internal members/sites audits</t>
  </si>
  <si>
    <t>IKtB5yVMmBF7k4LaDgUZw6twC7WvSzvTac9PtqXVar6</t>
  </si>
  <si>
    <t>2KsBqme4dzqwFgisXFOayx</t>
  </si>
  <si>
    <t>ppb9y4rPwbUUBCj5QAkxS</t>
  </si>
  <si>
    <t xml:space="preserve">QMS 01.01.02  Legality - Production sites of multisite producers with QMS  </t>
  </si>
  <si>
    <t>IKtB5yVMmBF7k4LaDgUZwJfokfy0DypbRD7D7zEF8h</t>
  </si>
  <si>
    <t>7oyHtBXE4RjANn4ggmq6Y3</t>
  </si>
  <si>
    <t>67jQXmb714JA7JO68yT9WJ</t>
  </si>
  <si>
    <t xml:space="preserve">QMS 01.02  Internal register </t>
  </si>
  <si>
    <t>5g1godsQJRqbjZxI603Etm1MAAg94AQdklTBAzABM4wS</t>
  </si>
  <si>
    <t>3NggK2eyAFMnxgLmy5ZHwl</t>
  </si>
  <si>
    <t>6vMdfJ8gSRxB94Qur9PIUJ</t>
  </si>
  <si>
    <t>QMS 01.02.01 Internal register - Multisite producers with QMS</t>
  </si>
  <si>
    <t>6sAnZuzrLy7KwfabltbVL25TvyR0UgB0EOmnMkFaZftX</t>
  </si>
  <si>
    <t>4g6GmkM7SVOjxzDG7bEynl</t>
  </si>
  <si>
    <t>65YhqSh0effwCLgSU5PKWi</t>
  </si>
  <si>
    <t>QMS 01.02.02 Internal register - Producer Groups</t>
  </si>
  <si>
    <t>3labXsBTDnp2nMlbS2V5AI3IMlwAGWtNQ8ZjIBrbKwsL</t>
  </si>
  <si>
    <t>1oZBiTuiw7JnneP37eRowe</t>
  </si>
  <si>
    <t>6gNXFot9bj2qIYf6UMlESC</t>
  </si>
  <si>
    <t>QMS 02.01 Structure</t>
  </si>
  <si>
    <t>3YIgWsy9P8ND3BJPQGnD0j3Fg5RTdQ7a6O2THEvpVWrG</t>
  </si>
  <si>
    <t>5ADUfpuBbLBbLbTKgfXnbi</t>
  </si>
  <si>
    <t>1BZRMD4dae6RuHe1e220IE</t>
  </si>
  <si>
    <t>QMS 02.02 Competency and training of staff</t>
  </si>
  <si>
    <t>3YIgWsy9P8ND3BJPQGnD0j3wasRW0o0BjnW1Yy5QAtYp</t>
  </si>
  <si>
    <t>2UdnbG1EfwovfGYLIAS3BC</t>
  </si>
  <si>
    <t>4cLbnSmkp5Cb5himLWnflc</t>
  </si>
  <si>
    <t>QMS 03.01 Document control requirements</t>
  </si>
  <si>
    <t>6MLbOSTUhL6svPsQwb6NH65TvyR0UgB0EOmnMkFaZftX</t>
  </si>
  <si>
    <t>4eaXpRnh8mnwfzKcWJnmsL</t>
  </si>
  <si>
    <t>6cqHYchodcu4mfags7nEfI</t>
  </si>
  <si>
    <t>QMS 03.02 Records</t>
  </si>
  <si>
    <t>3DacSTY4JYjnci5zdyhJco</t>
  </si>
  <si>
    <t>QMS 05.01 Internal QMS audits</t>
  </si>
  <si>
    <t>TNECOkMrplT0VST5e7LlI</t>
  </si>
  <si>
    <t>QMS 05.03 Non-compliances, corrective actions, and sanctions</t>
  </si>
  <si>
    <t>1VqzFhqArY3cojASXB90xU</t>
  </si>
  <si>
    <t>QMS 12.1 Formal qualifications for internal QMS auditors</t>
  </si>
  <si>
    <t>5YUhVcJlBJEi7I8LspLadi</t>
  </si>
  <si>
    <t xml:space="preserve">QMS 12.2 Formal qualifications for internal  farm auditors </t>
  </si>
  <si>
    <t>6tORAFbgXTHTA03U5KBq2e</t>
  </si>
  <si>
    <t>QMS 12.3.1 Technical skills and qualifications - QMS manager</t>
  </si>
  <si>
    <t>4hGEPqL5l7s3DOLYKtvmbC</t>
  </si>
  <si>
    <t>QMS 12.3.2 Technical skills and qualifications - Internal QMS auditor</t>
  </si>
  <si>
    <t>5aNPbKKRWAA60MBjo0xV4c</t>
  </si>
  <si>
    <t>QMS 12.4  Communication skills</t>
  </si>
  <si>
    <t>1wFLkLpapYX6o9clnCsMpf</t>
  </si>
  <si>
    <t>QMS 12.3.4 Technical skills and qualifications - Training in food safety and good agricultural practices for internal QMS and farm auditors</t>
  </si>
  <si>
    <t>3uom9p3qca6ax7AaTTK2QT</t>
  </si>
  <si>
    <t>3xDgKt7CA6fhZm7YTtTFG0</t>
  </si>
  <si>
    <t xml:space="preserve">QMS 01.01.01  Legality - Producer group members of producer groups </t>
  </si>
  <si>
    <t>4vucxRo0LZSSTw9GJs9K5C</t>
  </si>
  <si>
    <t xml:space="preserve">QMS 01.01   Legality </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</si>
  <si>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</si>
  <si>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</si>
  <si>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</si>
  <si>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4DY3EifbqbuiHigOcSYX3F</t>
  </si>
  <si>
    <t>HOP 28 SOIL MANAGEMENT</t>
  </si>
  <si>
    <t>3wx6HUisx5HDpRwFvCTwWN</t>
  </si>
  <si>
    <t>QMS 12.3.3  Technical skills and qualifications - Internal farm auditor</t>
  </si>
  <si>
    <t>Sign-off of internal farm auditors shall only occur as a result of:</t>
  </si>
  <si>
    <t>ndILr7BDGoGn3oFrbuSXm</t>
  </si>
  <si>
    <t>QMS</t>
  </si>
  <si>
    <t>5QcqRKjyugITtX9F5mWxJx</t>
  </si>
  <si>
    <t>DISCIPLINARY PROCEDURES</t>
  </si>
  <si>
    <t>3REBipJjMBilm8fOUb7AAk</t>
  </si>
  <si>
    <t>WORKING HOURS</t>
  </si>
  <si>
    <t>3J24Glrer1437lwsauUMDz</t>
  </si>
  <si>
    <t>TIME RECORDING SYSTEMS</t>
  </si>
  <si>
    <t>LIlGAXC7dgnKPjxv0CHy9</t>
  </si>
  <si>
    <t>COMPULSORY SCHOOL AGE AND SCHOOL ACCESS</t>
  </si>
  <si>
    <t>3Ff44zJMwGkTtn6xQrauV0</t>
  </si>
  <si>
    <t>WORKING AGE, CHILD LABOR, AND YOUNG WORKERS</t>
  </si>
  <si>
    <t>7w9H6anypUchjmMOZrr9fi</t>
  </si>
  <si>
    <t>WAGES</t>
  </si>
  <si>
    <t>bxrVXJ4xWVl7PtHasGENb</t>
  </si>
  <si>
    <t>PAYMENTS</t>
  </si>
  <si>
    <t>19R27icHjrePmOqhbMVB4F</t>
  </si>
  <si>
    <t>TERMS OF EMPLOYMENT DOCUMENTS AND FORCED LABOR INDICATORS</t>
  </si>
  <si>
    <t>seSMMRr8dVZQE1tIIM2oM</t>
  </si>
  <si>
    <t>ACCESS TO LABOR REGULATION INFORMATION</t>
  </si>
  <si>
    <t>6fz1ZcgpxCeEz3mRGrevNc</t>
  </si>
  <si>
    <t>PRODUCER’S HUMAN RIGHTS POLICIES</t>
  </si>
  <si>
    <t>7M8kd0W9wjpA8V5QSHHaVd</t>
  </si>
  <si>
    <t>COMPLAINT PROCESS</t>
  </si>
  <si>
    <t>hQNd2uxITz3h9L5NA0Esq</t>
  </si>
  <si>
    <t>GRASP WORKER REPRESENTATION</t>
  </si>
  <si>
    <t>1o8mD6EnK5wQwCEJoONfYj</t>
  </si>
  <si>
    <t>RIGHT OF ASSOCIATION AND REPRESENTATION</t>
  </si>
  <si>
    <t>538rGD6MQerNMNSCfcYCp7</t>
  </si>
  <si>
    <t>GENERAL</t>
  </si>
  <si>
    <t>22fWhXIF7ToLyYWekldl82</t>
  </si>
  <si>
    <t>QMS 10 Logo Use</t>
  </si>
  <si>
    <t>6ODApAejiQtNrOwOQO5Tai</t>
  </si>
  <si>
    <t>QMS 09 Registration of additional members/sites to the certificate</t>
  </si>
  <si>
    <t>35yeNtmczlcF0LL6aw5z15</t>
  </si>
  <si>
    <t>QMS 08 Outsourced activities</t>
  </si>
  <si>
    <t>7ue3ZV8NziRZnY4dzUsISX</t>
  </si>
  <si>
    <t>QMS 07 Product withdrawal</t>
  </si>
  <si>
    <t>5ZsnePvk5YgFXWZV6SeLdd</t>
  </si>
  <si>
    <t>QMS 06 Product traceability and segregation</t>
  </si>
  <si>
    <t>4riK5U0xPiGEWHpHRmn4Nr</t>
  </si>
  <si>
    <t>QMS 05 Internal Audits</t>
  </si>
  <si>
    <t>1sjYNSfPgvLzeUoltfbbdl</t>
  </si>
  <si>
    <t>QMS 04 Complaint handling</t>
  </si>
  <si>
    <t>iX5cwfCbucoiOoSsaucW1</t>
  </si>
  <si>
    <t>QMS 03 Document Control</t>
  </si>
  <si>
    <t>3teX4BYt2AW8sJqpMJrRZD</t>
  </si>
  <si>
    <t>QMS 02 Management and organization</t>
  </si>
  <si>
    <t>1NXB83vWchkgtYCMUnCsww</t>
  </si>
  <si>
    <t>QMS  01 Legality and administration</t>
  </si>
  <si>
    <t>6vK5KBcIFJbIyxl3B3ekIp</t>
  </si>
  <si>
    <t>FO 01 MANAGEMENT</t>
  </si>
  <si>
    <t>PIGUID</t>
  </si>
  <si>
    <t>PQGUID</t>
  </si>
  <si>
    <t>N:N ID</t>
  </si>
  <si>
    <t>PIGUID &amp; "NO"</t>
  </si>
  <si>
    <t>5tEJuAZKG5KWmgCRdpscul</t>
  </si>
  <si>
    <t>4pStMx8J9zdTA08NPOZK8J</t>
  </si>
  <si>
    <t>4R9L9YGGN56lLGRoI3945q</t>
  </si>
  <si>
    <t>78wVA7YnBFnvaegzh1b0Ty</t>
  </si>
  <si>
    <t>7o0xBDTKxcKpHsZRwunVdc</t>
  </si>
  <si>
    <t>1DKo9zqfflOcZsDUt4F8bK</t>
  </si>
  <si>
    <t>6WUvJ8mCZ5jZz6OMmg6bGM</t>
  </si>
  <si>
    <t>4C7ap9WXrPsgE102XE9985</t>
  </si>
  <si>
    <t>2da4xRvctaGroBQaFMVdXV</t>
  </si>
  <si>
    <t>7t4qfGXrdadx66xrfTpE0d</t>
  </si>
  <si>
    <t>1DMh4nsjnxwoMXI3CEg6sF</t>
  </si>
  <si>
    <t>4Zdmgt25UbXfgJxrggzCIy</t>
  </si>
  <si>
    <t>2X5jIQrwwam5QenXltA03n</t>
  </si>
  <si>
    <t>3gt3fIhN46QsU1qNjvnmb2</t>
  </si>
  <si>
    <t>Level</t>
  </si>
  <si>
    <t>3WqH0sbUd41S1QgzsshLUw</t>
  </si>
  <si>
    <t>Major Must</t>
  </si>
  <si>
    <t>Aanbeveling</t>
  </si>
  <si>
    <t>Minor Must</t>
  </si>
  <si>
    <t>CHECKLIST</t>
  </si>
  <si>
    <t>Copyright</t>
  </si>
  <si>
    <t xml:space="preserve">Zelfbeoordeling/opmerkingen bij interne audit
</t>
  </si>
  <si>
    <t>Maak een keuze</t>
  </si>
  <si>
    <t>IFA v6 Smart</t>
  </si>
  <si>
    <t>IFA v6 GFS</t>
  </si>
  <si>
    <t>Optie 1 – Enkele site-producent</t>
  </si>
  <si>
    <t>Optie 1 – Multi-site-producent zonder QMS</t>
  </si>
  <si>
    <t>Optie 1 – Multi-site-proucent met QMS</t>
  </si>
  <si>
    <t>Optie 2 – Lid van producentengroep</t>
  </si>
  <si>
    <t>Soort audit</t>
  </si>
  <si>
    <t>Zelfbeoordeling</t>
  </si>
  <si>
    <t>Interne audit</t>
  </si>
  <si>
    <t>Overige</t>
  </si>
  <si>
    <t>Ja</t>
  </si>
  <si>
    <t>Nee</t>
  </si>
  <si>
    <t xml:space="preserve">Maakt de producent gebruik van een adviseur? </t>
  </si>
  <si>
    <t xml:space="preserve">Zo ja, is de adviseur een door Geregistreerde Trainer? </t>
  </si>
  <si>
    <t xml:space="preserve">Zo ja, wat is de naam van de adviseur?  </t>
  </si>
  <si>
    <t xml:space="preserve">Is de producent geregistreerd voor parallelle productie (waaronder het eerder genoemde parallelle eigendom)? </t>
  </si>
  <si>
    <t>Zo ja, voor welke producten?</t>
  </si>
  <si>
    <t>Neemt de producent producten af van gecertificeerde productieprocessen van externe bronnen?</t>
  </si>
  <si>
    <t xml:space="preserve">Zo ja, welke producten? </t>
  </si>
  <si>
    <t xml:space="preserve">Is de oogst van de producten geobserveerd tijdens de zelfbeoordeling/interne audit? </t>
  </si>
  <si>
    <t xml:space="preserve">Zo ja, van welke producten? </t>
  </si>
  <si>
    <t xml:space="preserve">Is de productbehandeling geobserveerd tijdens de zelfbeoordeling/interne audit?  </t>
  </si>
  <si>
    <t xml:space="preserve">Vermeld alle producten die tijdens de zelfbeoordeling/interne audit zijn gepresenteerd: </t>
  </si>
  <si>
    <t xml:space="preserve">Bezochte locatie(s): </t>
  </si>
  <si>
    <t xml:space="preserve">Duur van zelfbeoordeling/interne audit: </t>
  </si>
  <si>
    <t>Berekening van de 95% minor musts waaraan voldaan is:</t>
  </si>
  <si>
    <t>Naam producent: </t>
  </si>
  <si>
    <t xml:space="preserve">Datum: </t>
  </si>
  <si>
    <t>Handtekening:     </t>
  </si>
  <si>
    <t>Uw checklist-documenten (stap 2) </t>
  </si>
  <si>
    <t>Door de vragen op deze pagina te beantwoorden, kunt u principes en criteria uitfilteren die niet relevant zijn voor u. De checklist op het tabblad ”P&amp;C’s” wordt overeenkomstig aangepast. Als alternatief kunt u doorgaan met de checklist in zijn huidige staat.</t>
  </si>
  <si>
    <t>nee</t>
  </si>
  <si>
    <t>ja</t>
  </si>
  <si>
    <r>
      <rPr>
        <b/>
        <sz val="9"/>
        <rFont val="Arial"/>
        <family val="2"/>
      </rPr>
      <t>Hoe kunt u uw checklist filteren:</t>
    </r>
    <r>
      <rPr>
        <sz val="9"/>
        <rFont val="Arial"/>
        <family val="2"/>
      </rPr>
      <t xml:space="preserve">
• Lees de vragen en kies “Ja” of “Nee” (wat van toepassing is).
• Als u kiest voor “Ja” betekent dit dat alle relevante principes en criteria voor die vraag in de checklist blijven staan, aangezien ze van toepassing zijn op uw productieprocessen. 
• Als u kiest voor “Nee” betekent dit dat de principes en criteria die verband houden met deze vraag grijs worden weergegeven in uw checklist en deze niet meer in aanmerking genomen hoeven te worden. 
• Zodra u de vragen op deze pagina hebt beantwoord (Excel-sheet), wordt uw checklist weergegeven op het tabblad “P&amp;C’s”. 
• Niet alle principes en criteria kunnen door deze vragen worden gefilterd. Er kunnen nog enkele principes en criteria zijn die niet van toepassing zijn voor u – u moet deze op individuele basis in aanmerking nemen. </t>
    </r>
  </si>
  <si>
    <t>S2PQGUID</t>
  </si>
  <si>
    <t>Effective Number</t>
  </si>
  <si>
    <t>Stap 2 vragen</t>
  </si>
  <si>
    <t>Antwoord</t>
  </si>
  <si>
    <t>Justification</t>
  </si>
  <si>
    <t>Heeft de producent gebruikgemaakt van onderaannemers en/of dienstverleners tijdens de certificeringscyclus?</t>
  </si>
  <si>
    <t>Is de producent geregistreerd voor parallel eigendom?</t>
  </si>
  <si>
    <t>Is er in-house vermeerderingsmateriaal geproduceerd tijdens de certificeringscyclus (met of zonder behandeling met gewasbeschermingsmiddelen)?</t>
  </si>
  <si>
    <t>Zijn genetisch gemodificeerde organismen (ggo’s) opgenomen in de scope van het bedrijf tijdens de certificeringscyclus?</t>
  </si>
  <si>
    <t>Is er bodem gebruikt voor teeltdoeleinden tijdens de certificeringscyclus?</t>
  </si>
  <si>
    <t>Heeft de producent grondontsmetting gebruikt tijdens de certificeringscyclus?</t>
  </si>
  <si>
    <t>Zijn er substraten (veen of andere media) gebruikt voor teeltdoeleinden tijdens de certificeringscyclus?</t>
  </si>
  <si>
    <t>Heeft de producent meststoffen toegepast (organisch en/of anorganisch) tijdens de certificeringscyclus?</t>
  </si>
  <si>
    <t>Zijn er meststoffen (organisch en/of anorganisch) en/of biostimulantia opgeslagen in het bedrijf tijdens de certificeringscyclus?</t>
  </si>
  <si>
    <t>Heeft de producent organische meststoffen toegepast in het bedrijf tijdens de certificeringscyclus?</t>
  </si>
  <si>
    <t xml:space="preserve">Zijn gewassen geïrrigeerd tijdens de certificeringscyclus? </t>
  </si>
  <si>
    <t>Zijn gewasbeschermingsmiddelen (verkregen door middel van chemische synthese) gebruikt op geregistreerde gewassen (ofwel vóór ofwel na de oogst)?</t>
  </si>
  <si>
    <t>Zijn gewasbeschermingsmiddelen en/of andere behandelingsproducten in het bedrijf opgeslagen?</t>
  </si>
  <si>
    <t xml:space="preserve">Omvat het bedrijf open velden, groene zones of ruimte voor het implementeren van groene hagen/heggen? </t>
  </si>
  <si>
    <r>
      <rPr>
        <b/>
        <sz val="9"/>
        <color theme="1"/>
        <rFont val="Arial"/>
        <family val="2"/>
      </rPr>
      <t>Gebruik van uw checklist:</t>
    </r>
    <r>
      <rPr>
        <sz val="9"/>
        <color theme="1"/>
        <rFont val="Arial"/>
        <family val="2"/>
      </rPr>
      <t xml:space="preserve">
• Uw checklist bevindt zich op het tabblad “P&amp;C’s”. 
• De audit-opmerkingen/algemene informatie (op het bijbehorende tabblad) moeten ook worden ingevuld. 
• Alle principes en criteria moeten worden geaudit en zijn standaard van toepassing, tenzij anders aangegeven.
• Markeer elk principe van de checklist met een x in de kolom die betrekking heeft op de conformiteitsstatus (Ja, Nee of N.v.t.). 
• Principes en criteria moeten worden onderbouwd (van opmerkingen voorzien) zoals hieronder aangegeven.</t>
    </r>
  </si>
  <si>
    <t>Gebruiksgeval</t>
  </si>
  <si>
    <t>Onderbouwing/Opmerkingen vereist?</t>
  </si>
  <si>
    <t>Principes en criteria van Minor Must en Major Must die zijn gemarkeerd als niet van toepassing* (N.v.t.)</t>
  </si>
  <si>
    <t>Er moet altijd een onderbouwing worden gegeven op basis van het waargenomen bewijs.</t>
  </si>
  <si>
    <t>*Sommige principes mogen niet worden gemarkeerd als “N.v.t.”. In dat geval moet u kiezen voor “Ja” of “Nee”.</t>
  </si>
  <si>
    <r>
      <t xml:space="preserve">Principes en criteria van Major Must en Minor Must voor </t>
    </r>
    <r>
      <rPr>
        <b/>
        <sz val="9"/>
        <color theme="1"/>
        <rFont val="Arial"/>
        <family val="2"/>
      </rPr>
      <t>Optie 1 zelfbeoordelingen</t>
    </r>
  </si>
  <si>
    <r>
      <t xml:space="preserve">In geval van </t>
    </r>
    <r>
      <rPr>
        <b/>
        <sz val="9"/>
        <color theme="1"/>
        <rFont val="Arial"/>
        <family val="2"/>
      </rPr>
      <t xml:space="preserve">conformiteit </t>
    </r>
    <r>
      <rPr>
        <sz val="9"/>
        <color theme="1"/>
        <rFont val="Arial"/>
        <family val="2"/>
      </rPr>
      <t>zijn opmerkingen over het waargenomen bewijs niet vereist, maar wel toegestaan.</t>
    </r>
  </si>
  <si>
    <r>
      <t xml:space="preserve">In geval van </t>
    </r>
    <r>
      <rPr>
        <b/>
        <sz val="9"/>
        <color theme="1"/>
        <rFont val="Arial"/>
        <family val="2"/>
      </rPr>
      <t xml:space="preserve">niet-conformiteit </t>
    </r>
    <r>
      <rPr>
        <sz val="9"/>
        <color theme="1"/>
        <rFont val="Arial"/>
        <family val="2"/>
      </rPr>
      <t>moet er altijd een onderbouwing worden gegeven op basis van het waargenomen bewijs.</t>
    </r>
  </si>
  <si>
    <t>Principes en criteria van Major Must in interne QMS-audits of interne audits van leden/locaties (Optie 2 of Optie 1 multi-site-producenten met QMS)</t>
  </si>
  <si>
    <t>Er moet altijd een onderbouwing worden gegeven op basis van het waargenomen bewijs, ongeacht of de status conform of niet-conform is.</t>
  </si>
  <si>
    <t>Principes en criteria van Minor Must bij interne QMS-audits of interne audits van leden/locaties (Optie 2 of Optie 1 multi-site-producenten met QMS)</t>
  </si>
  <si>
    <t>Aanbevelingen</t>
  </si>
  <si>
    <t>Onderbouwing is niet vereist voor Aanbevelingen maar wel toegestaan, zowel bij conformiteit als bij niet-conformiteit.</t>
  </si>
  <si>
    <t>x</t>
  </si>
  <si>
    <t>ifna</t>
  </si>
  <si>
    <t>RelatedPQ</t>
  </si>
  <si>
    <t>PIGUID&amp;NO</t>
  </si>
  <si>
    <t>Hoofdstuk</t>
  </si>
  <si>
    <t>Beschrijving/principe</t>
  </si>
  <si>
    <t>Criteria</t>
  </si>
  <si>
    <t>N.v.t.</t>
  </si>
  <si>
    <t>Geautomatiseerd antwoord voor stap 2 vraag</t>
  </si>
  <si>
    <t>Onderbouwing</t>
  </si>
  <si>
    <t>NEDERLANDSE VERSIE 6.0_SEP22 (Ingeval van twijfel geldt de Engelse versie.)
GELDIG VANAF: 1 OKTOBER 2022
VERPLICHT VANAF: 1 JANUARI 2024</t>
  </si>
  <si>
    <t>© Copyright: GLOBALG.A.P. c/o FoodPLUS GmbH, Spichernstr. 55, 50672 Keulen, Duitsland. Kopiëren en verspreiden alleen toegestaan in niet-gewijzigde vorm.</t>
  </si>
  <si>
    <t>STANDAARD VOOR INTEGRATED FARM ASSURANCE SMART
BLOEMEN EN SIERGEWASSEN</t>
  </si>
  <si>
    <t>Dit document bevat de principes en criteria voor de IFA v6 Smart-standaard voor bloemen en siergewassen.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</si>
</sst>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8"/>
      <name val="Calibri"/>
      <family val="2"/>
      <scheme val="minor"/>
    </font>
    <font>
      <sz val="11"/>
      <color theme="1"/>
      <name val="Calibri"/>
      <family val="2"/>
      <scheme val="minor"/>
    </font>
    <font>
      <sz val="70"/>
      <color rgb="FF00A513"/>
      <name val="Arial Black"/>
      <family val="2"/>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sz val="10"/>
      <name val="Arial"/>
      <family val="2"/>
    </font>
    <font>
      <b/>
      <sz val="9"/>
      <name val="Arial"/>
      <family val="2"/>
    </font>
    <font>
      <sz val="9"/>
      <name val="Arial"/>
      <family val="2"/>
    </font>
    <font>
      <sz val="9"/>
      <name val="Century Gothic"/>
      <family val="2"/>
    </font>
    <font>
      <b/>
      <sz val="9"/>
      <name val="Century Gothic"/>
      <family val="2"/>
    </font>
    <font>
      <b/>
      <strike/>
      <sz val="9"/>
      <color rgb="FFFF0000"/>
      <name val="Arial"/>
      <family val="2"/>
    </font>
    <font>
      <sz val="12"/>
      <color indexed="8"/>
      <name val="Calibri"/>
      <family val="2"/>
    </font>
    <font>
      <b/>
      <sz val="9"/>
      <color rgb="FFFF0000"/>
      <name val="Arial"/>
      <family val="2"/>
    </font>
    <font>
      <sz val="9"/>
      <color rgb="FFFF0000"/>
      <name val="Century Gothic"/>
      <family val="2"/>
    </font>
    <font>
      <b/>
      <strike/>
      <sz val="9"/>
      <name val="Arial"/>
      <family val="2"/>
    </font>
    <font>
      <strike/>
      <sz val="9"/>
      <name val="Century Gothic"/>
      <family val="2"/>
    </font>
    <font>
      <b/>
      <sz val="9"/>
      <color indexed="8"/>
      <name val="Arial"/>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sz val="9"/>
      <color theme="1"/>
      <name val="Arial"/>
      <family val="2"/>
    </font>
    <font>
      <sz val="8"/>
      <color theme="1"/>
      <name val="Arial"/>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indexed="64"/>
      </patternFill>
    </fill>
  </fills>
  <borders count="12">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0"/>
      </left>
      <right style="thick">
        <color theme="0"/>
      </right>
      <top style="thick">
        <color theme="0"/>
      </top>
      <bottom style="thick">
        <color theme="0"/>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diagonal/>
    </border>
    <border>
      <left style="medium">
        <color indexed="64"/>
      </left>
      <right/>
      <top/>
      <bottom/>
      <diagonal/>
    </border>
  </borders>
  <cellStyleXfs count="4">
    <xf numFmtId="0" fontId="0" fillId="0" borderId="0"/>
    <xf numFmtId="0" fontId="2" fillId="0" borderId="0"/>
    <xf numFmtId="0" fontId="13" fillId="0" borderId="0"/>
    <xf numFmtId="0" fontId="19" fillId="0" borderId="0"/>
  </cellStyleXfs>
  <cellXfs count="76">
    <xf numFmtId="0" fontId="0" fillId="0" borderId="0" xfId="0"/>
    <xf numFmtId="0" fontId="2" fillId="0" borderId="0" xfId="1"/>
    <xf numFmtId="0" fontId="3" fillId="0" borderId="0" xfId="1" applyFont="1" applyAlignment="1">
      <alignment horizontal="center" vertical="top"/>
    </xf>
    <xf numFmtId="0" fontId="5" fillId="0" borderId="0" xfId="1" applyFont="1" applyAlignment="1">
      <alignment horizontal="left" wrapText="1"/>
    </xf>
    <xf numFmtId="0" fontId="6" fillId="0" borderId="0" xfId="1" applyFont="1" applyAlignment="1">
      <alignment horizontal="left"/>
    </xf>
    <xf numFmtId="0" fontId="7" fillId="0" borderId="0" xfId="1" applyFont="1" applyAlignment="1">
      <alignment horizontal="left" vertical="center" wrapText="1"/>
    </xf>
    <xf numFmtId="0" fontId="7" fillId="0" borderId="0" xfId="1" applyFont="1" applyAlignment="1">
      <alignment horizontal="center" vertical="center"/>
    </xf>
    <xf numFmtId="0" fontId="5" fillId="0" borderId="0" xfId="1" applyFont="1" applyAlignment="1">
      <alignment horizontal="center"/>
    </xf>
    <xf numFmtId="0" fontId="8"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vertical="top" wrapText="1"/>
    </xf>
    <xf numFmtId="0" fontId="4" fillId="0" borderId="0" xfId="1" applyFont="1" applyAlignment="1">
      <alignment horizontal="left" wrapText="1"/>
    </xf>
    <xf numFmtId="0" fontId="12" fillId="0" borderId="0" xfId="0" applyFont="1" applyAlignment="1">
      <alignment vertical="top" wrapText="1"/>
    </xf>
    <xf numFmtId="0" fontId="14" fillId="0" borderId="0" xfId="2" applyFont="1" applyAlignment="1">
      <alignment vertical="top" wrapText="1"/>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15" fillId="0" borderId="0" xfId="2" applyFont="1" applyAlignment="1">
      <alignment vertical="center" wrapText="1"/>
    </xf>
    <xf numFmtId="0" fontId="14" fillId="4" borderId="4" xfId="2" applyFont="1" applyFill="1" applyBorder="1" applyAlignment="1" applyProtection="1">
      <alignment horizontal="center" vertical="center"/>
      <protection locked="0"/>
    </xf>
    <xf numFmtId="0" fontId="17" fillId="0" borderId="0" xfId="2" applyFont="1" applyAlignment="1">
      <alignment vertical="center"/>
    </xf>
    <xf numFmtId="0" fontId="14" fillId="0" borderId="0" xfId="2" applyFont="1" applyAlignment="1">
      <alignment vertical="center" wrapText="1"/>
    </xf>
    <xf numFmtId="0" fontId="14" fillId="0" borderId="0" xfId="2" applyFont="1" applyAlignment="1">
      <alignment horizontal="center" vertical="center"/>
    </xf>
    <xf numFmtId="0" fontId="18" fillId="0" borderId="0" xfId="2" applyFont="1" applyAlignment="1">
      <alignment horizontal="center" vertical="center"/>
    </xf>
    <xf numFmtId="0" fontId="15" fillId="0" borderId="0" xfId="2" applyFont="1" applyAlignment="1">
      <alignment horizontal="left" vertical="center" wrapText="1" indent="2"/>
    </xf>
    <xf numFmtId="0" fontId="14" fillId="4" borderId="4" xfId="3" applyFont="1" applyFill="1" applyBorder="1" applyAlignment="1" applyProtection="1">
      <alignment horizontal="center" vertical="center"/>
      <protection locked="0"/>
    </xf>
    <xf numFmtId="0" fontId="14" fillId="0" borderId="0" xfId="3" applyFont="1" applyAlignment="1" applyProtection="1">
      <alignment horizontal="center" vertical="center"/>
      <protection locked="0"/>
    </xf>
    <xf numFmtId="0" fontId="21" fillId="0" borderId="0" xfId="2" applyFont="1" applyAlignment="1">
      <alignment vertical="center"/>
    </xf>
    <xf numFmtId="0" fontId="23" fillId="0" borderId="0" xfId="2" applyFont="1" applyAlignment="1">
      <alignment vertical="center"/>
    </xf>
    <xf numFmtId="0" fontId="15" fillId="0" borderId="0" xfId="2" applyFont="1" applyAlignment="1">
      <alignment horizontal="left" vertical="center" wrapText="1"/>
    </xf>
    <xf numFmtId="0" fontId="14" fillId="0" borderId="0" xfId="2" applyFont="1" applyAlignment="1">
      <alignment horizontal="left" vertical="center" indent="3"/>
    </xf>
    <xf numFmtId="0" fontId="16" fillId="0" borderId="0" xfId="2" applyFont="1" applyAlignment="1">
      <alignment horizontal="left" vertical="center" indent="3"/>
    </xf>
    <xf numFmtId="0" fontId="24" fillId="0" borderId="0" xfId="3" applyFont="1" applyAlignment="1">
      <alignment vertical="center"/>
    </xf>
    <xf numFmtId="0" fontId="25" fillId="0" borderId="0" xfId="3" applyFont="1" applyAlignment="1">
      <alignment vertical="center"/>
    </xf>
    <xf numFmtId="0" fontId="9" fillId="0" borderId="0" xfId="3" applyFont="1" applyAlignment="1">
      <alignment vertical="center"/>
    </xf>
    <xf numFmtId="0" fontId="25" fillId="0" borderId="0" xfId="3" applyFont="1" applyAlignment="1">
      <alignment vertical="center" wrapText="1"/>
    </xf>
    <xf numFmtId="0" fontId="16" fillId="0" borderId="0" xfId="3" applyFont="1" applyAlignment="1">
      <alignment vertical="center"/>
    </xf>
    <xf numFmtId="0" fontId="16" fillId="0" borderId="0" xfId="2" applyFont="1" applyAlignment="1">
      <alignment vertical="center" wrapText="1"/>
    </xf>
    <xf numFmtId="0" fontId="26" fillId="0" borderId="0" xfId="0" applyFont="1"/>
    <xf numFmtId="0" fontId="15" fillId="0" borderId="0" xfId="0" applyFont="1" applyAlignment="1">
      <alignment wrapText="1"/>
    </xf>
    <xf numFmtId="0" fontId="16" fillId="0" borderId="0" xfId="0" applyFont="1" applyAlignment="1">
      <alignment wrapText="1"/>
    </xf>
    <xf numFmtId="0" fontId="0" fillId="2" borderId="1" xfId="0" applyFill="1" applyBorder="1"/>
    <xf numFmtId="0" fontId="26" fillId="0" borderId="5" xfId="0" applyFont="1" applyBorder="1"/>
    <xf numFmtId="0" fontId="10" fillId="0" borderId="2" xfId="0" applyFont="1" applyBorder="1" applyAlignment="1">
      <alignment vertical="top" wrapText="1"/>
    </xf>
    <xf numFmtId="0" fontId="11" fillId="3" borderId="2" xfId="0" applyFont="1" applyFill="1" applyBorder="1" applyAlignment="1">
      <alignment vertical="center" wrapText="1"/>
    </xf>
    <xf numFmtId="0" fontId="0" fillId="0" borderId="0" xfId="0" applyAlignment="1">
      <alignment horizontal="right"/>
    </xf>
    <xf numFmtId="0" fontId="0" fillId="2" borderId="8" xfId="0" applyFill="1" applyBorder="1"/>
    <xf numFmtId="0" fontId="0" fillId="2" borderId="9" xfId="0" applyFill="1" applyBorder="1"/>
    <xf numFmtId="0" fontId="14" fillId="4" borderId="4" xfId="2" applyFont="1" applyFill="1" applyBorder="1" applyAlignment="1" applyProtection="1">
      <alignment horizontal="left" vertical="center"/>
      <protection locked="0"/>
    </xf>
    <xf numFmtId="0" fontId="15" fillId="0" borderId="0" xfId="2" applyFont="1" applyAlignment="1" applyProtection="1">
      <alignment vertical="center"/>
      <protection locked="0"/>
    </xf>
    <xf numFmtId="0" fontId="14" fillId="0" borderId="0" xfId="2" applyFont="1" applyAlignment="1" applyProtection="1">
      <alignment vertical="center"/>
      <protection locked="0"/>
    </xf>
    <xf numFmtId="0" fontId="20" fillId="0" borderId="0" xfId="2" applyFont="1" applyAlignment="1" applyProtection="1">
      <alignment vertical="center"/>
      <protection locked="0"/>
    </xf>
    <xf numFmtId="0" fontId="22" fillId="0" borderId="0" xfId="2" applyFont="1" applyAlignment="1" applyProtection="1">
      <alignment vertical="center"/>
      <protection locked="0"/>
    </xf>
    <xf numFmtId="0" fontId="28" fillId="0" borderId="2" xfId="0" applyFont="1" applyBorder="1" applyAlignment="1">
      <alignment vertical="center" wrapText="1"/>
    </xf>
    <xf numFmtId="0" fontId="29" fillId="0" borderId="10" xfId="0" applyFont="1" applyBorder="1" applyAlignment="1">
      <alignment vertical="center" wrapText="1"/>
    </xf>
    <xf numFmtId="0" fontId="29" fillId="0" borderId="3" xfId="0" applyFont="1" applyBorder="1" applyAlignment="1">
      <alignment vertical="center" wrapText="1"/>
    </xf>
    <xf numFmtId="0" fontId="29" fillId="0" borderId="7" xfId="0" applyFont="1" applyBorder="1" applyAlignment="1">
      <alignment vertical="center" wrapText="1"/>
    </xf>
    <xf numFmtId="0" fontId="29" fillId="0" borderId="2" xfId="0" applyFont="1" applyBorder="1" applyAlignment="1">
      <alignment vertical="center" wrapText="1"/>
    </xf>
    <xf numFmtId="0" fontId="0" fillId="0" borderId="0" xfId="0" applyAlignment="1">
      <alignment wrapText="1"/>
    </xf>
    <xf numFmtId="0" fontId="26" fillId="0" borderId="6" xfId="0" applyFont="1" applyBorder="1"/>
    <xf numFmtId="0" fontId="30" fillId="0" borderId="2" xfId="0" applyFont="1" applyBorder="1" applyAlignment="1">
      <alignment horizontal="left" vertical="top" wrapText="1"/>
    </xf>
    <xf numFmtId="0" fontId="30" fillId="0" borderId="2" xfId="0" applyFont="1" applyBorder="1" applyAlignment="1">
      <alignment vertical="top" wrapText="1"/>
    </xf>
    <xf numFmtId="0" fontId="10" fillId="0" borderId="2" xfId="0" applyFont="1" applyBorder="1" applyAlignment="1">
      <alignment horizontal="left" vertical="top" wrapText="1"/>
    </xf>
    <xf numFmtId="0" fontId="12" fillId="0" borderId="2" xfId="0" applyFont="1" applyBorder="1" applyAlignment="1">
      <alignment vertical="top" wrapText="1"/>
    </xf>
    <xf numFmtId="0" fontId="28" fillId="5" borderId="2" xfId="0" applyFont="1" applyFill="1" applyBorder="1" applyAlignment="1">
      <alignment vertical="top" wrapText="1"/>
    </xf>
    <xf numFmtId="0" fontId="28" fillId="5" borderId="2" xfId="0" applyFont="1" applyFill="1" applyBorder="1" applyAlignment="1" applyProtection="1">
      <alignment vertical="top" wrapText="1"/>
      <protection locked="0"/>
    </xf>
    <xf numFmtId="0" fontId="10" fillId="0" borderId="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0" fillId="0" borderId="0" xfId="0" applyAlignment="1">
      <alignment horizontal="center"/>
    </xf>
    <xf numFmtId="0" fontId="29" fillId="0" borderId="7" xfId="0" applyFont="1" applyBorder="1" applyAlignment="1">
      <alignment vertical="center" wrapText="1"/>
    </xf>
    <xf numFmtId="0" fontId="29" fillId="0" borderId="3" xfId="0" applyFont="1" applyBorder="1" applyAlignment="1">
      <alignment vertical="center" wrapText="1"/>
    </xf>
    <xf numFmtId="0" fontId="29" fillId="0" borderId="11" xfId="0" applyFont="1" applyBorder="1" applyAlignment="1">
      <alignment vertical="center" wrapText="1"/>
    </xf>
    <xf numFmtId="0" fontId="15" fillId="0" borderId="0" xfId="0" applyFont="1" applyAlignment="1">
      <alignment vertical="top" wrapText="1"/>
    </xf>
    <xf numFmtId="0" fontId="27" fillId="0" borderId="0" xfId="0" applyFont="1" applyAlignment="1">
      <alignment vertical="top" wrapText="1"/>
    </xf>
    <xf numFmtId="0" fontId="29" fillId="0" borderId="0" xfId="0" applyFont="1" applyAlignment="1">
      <alignment vertical="top" wrapText="1"/>
    </xf>
    <xf numFmtId="0" fontId="14" fillId="4" borderId="4" xfId="2" applyFont="1" applyFill="1" applyBorder="1" applyAlignment="1" applyProtection="1">
      <alignment horizontal="left" vertical="center"/>
      <protection locked="0"/>
    </xf>
    <xf numFmtId="0" fontId="14" fillId="4" borderId="4" xfId="3" applyFont="1" applyFill="1" applyBorder="1" applyAlignment="1" applyProtection="1">
      <alignment horizontal="left" vertical="center"/>
      <protection locked="0"/>
    </xf>
  </cellXfs>
  <cellStyles count="4">
    <cellStyle name="Normal" xfId="0" builtinId="0"/>
    <cellStyle name="Normal 2" xfId="2" xr:uid="{C3485E64-CE88-4B96-8208-978A74BE3F32}"/>
    <cellStyle name="Normal 3" xfId="3" xr:uid="{DAD9406A-68A2-4AA3-8572-2ABF27A4963C}"/>
    <cellStyle name="Standard 2" xfId="1" xr:uid="{B87F995B-24D7-4906-BEFF-E6FBCBD3545A}"/>
  </cellStyles>
  <dxfs count="79">
    <dxf>
      <font>
        <b val="0"/>
        <i/>
      </font>
    </dxf>
    <dxf>
      <font>
        <strike val="0"/>
      </font>
      <fill>
        <patternFill>
          <bgColor theme="0" tint="-0.14996795556505021"/>
        </patternFill>
      </fill>
    </dxf>
    <dxf>
      <font>
        <b/>
        <i val="0"/>
      </font>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dxf>
    <dxf>
      <border>
        <bottom style="thin">
          <color indexed="64"/>
        </bottom>
      </border>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9"/>
      </font>
      <numFmt numFmtId="0" formatCode="General"/>
      <border outline="0">
        <left style="thin">
          <color indexed="64"/>
        </left>
      </border>
    </dxf>
    <dxf>
      <font>
        <strike val="0"/>
        <outline val="0"/>
        <shadow val="0"/>
        <u val="none"/>
        <vertAlign val="baseline"/>
        <sz val="9"/>
        <color theme="1"/>
        <name val="Arial"/>
        <family val="2"/>
        <scheme val="none"/>
      </font>
      <fill>
        <patternFill patternType="solid">
          <fgColor indexed="64"/>
          <bgColor rgb="FFF2F2F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theme="1"/>
        <name val="Arial"/>
        <family val="2"/>
        <scheme val="none"/>
      </font>
      <fill>
        <patternFill patternType="solid">
          <fgColor indexed="64"/>
          <bgColor rgb="FFF2F2F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font>
      <border outline="0">
        <right style="thin">
          <color indexed="64"/>
        </right>
      </border>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F2F2F2"/>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762000</xdr:rowOff>
    </xdr:from>
    <xdr:to>
      <xdr:col>0</xdr:col>
      <xdr:colOff>0</xdr:colOff>
      <xdr:row>2</xdr:row>
      <xdr:rowOff>216808</xdr:rowOff>
    </xdr:to>
    <xdr:pic>
      <xdr:nvPicPr>
        <xdr:cNvPr id="2" name="Grafik 5">
          <a:extLst>
            <a:ext uri="{FF2B5EF4-FFF2-40B4-BE49-F238E27FC236}">
              <a16:creationId xmlns:a16="http://schemas.microsoft.com/office/drawing/2014/main" id="{48084079-7371-4608-9EFE-464988F982A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0"/>
          <a:ext cx="0" cy="1572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42863</xdr:colOff>
      <xdr:row>0</xdr:row>
      <xdr:rowOff>747713</xdr:rowOff>
    </xdr:from>
    <xdr:to>
      <xdr:col>0</xdr:col>
      <xdr:colOff>3485017</xdr:colOff>
      <xdr:row>1</xdr:row>
      <xdr:rowOff>64408</xdr:rowOff>
    </xdr:to>
    <xdr:pic>
      <xdr:nvPicPr>
        <xdr:cNvPr id="3" name="Grafik 5">
          <a:extLst>
            <a:ext uri="{FF2B5EF4-FFF2-40B4-BE49-F238E27FC236}">
              <a16:creationId xmlns:a16="http://schemas.microsoft.com/office/drawing/2014/main" id="{FD0CE34D-A5E0-4DF3-8473-8F65BA50FE1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3" y="747713"/>
          <a:ext cx="3442154" cy="416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not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W159" totalsRowShown="0" headerRowDxfId="78" dataDxfId="77">
  <autoFilter ref="A1:W159" xr:uid="{5E4A3C7A-B516-496C-AB14-13DFD3A272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44F80AF-13D6-43AB-A5B1-7C68AFF731FB}" name="GUID" dataDxfId="76"/>
    <tableColumn id="17" xr3:uid="{18AA75CE-354D-40EC-8920-6CB5FF46828F}" name="Column1" dataDxfId="75"/>
    <tableColumn id="2" xr3:uid="{032AB6E3-58C3-4C28-810E-11B0230C74A4}" name="Number" dataDxfId="74"/>
    <tableColumn id="3" xr3:uid="{3BEDC4F2-4D60-4F30-BA9F-5256E6C46012}" name="PGUID" dataDxfId="73"/>
    <tableColumn id="4" xr3:uid="{C458C529-1090-4A42-8287-B8C90CAF0DE6}" name="P" dataDxfId="72"/>
    <tableColumn id="5" xr3:uid="{70890F01-B018-4AF0-A586-A1EA8123A497}" name="CGUID" dataDxfId="71"/>
    <tableColumn id="6" xr3:uid="{7E0A4C5E-F331-49FA-A7C5-495D56B9B63C}" name="C" dataDxfId="70"/>
    <tableColumn id="7" xr3:uid="{12CB8529-E8DC-42E8-B394-018A3914F4BD}" name="L" dataDxfId="69"/>
    <tableColumn id="8" xr3:uid="{2ECC4D29-1A6C-4A6B-8EE9-0AED69B3D965}" name="LGUID" dataDxfId="68">
      <calculatedColumnFormula>INDEX(Level[Level],MATCH(PIs[[#This Row],[L]],Level[GUID],0),1)</calculatedColumnFormula>
    </tableColumn>
    <tableColumn id="9" xr3:uid="{5AB01D88-2273-4AB9-B72E-616FBC35468E}" name="MGUID" dataDxfId="67"/>
    <tableColumn id="10" xr3:uid="{CA1E3BB0-C3A8-4D32-AE73-CB6293C15C01}" name="M" dataDxfId="66"/>
    <tableColumn id="11" xr3:uid="{7DA1A90B-56BE-4C48-935D-69C11DDAAC0B}" name="JG" dataDxfId="65"/>
    <tableColumn id="12" xr3:uid="{E7B90937-1C27-4E1C-B645-1A7EBE5E84ED}" name="GG" dataDxfId="64"/>
    <tableColumn id="13" xr3:uid="{F9B3705B-9DF2-46AE-AF3D-B6C0F5432068}" name="SGUID" dataDxfId="63"/>
    <tableColumn id="14" xr3:uid="{34FE457F-8641-4B79-8C58-FEFA656005A7}" name="S" dataDxfId="62">
      <calculatedColumnFormula>INDEX(allsections[[S]:[Order]],MATCH(PIs[[#This Row],[SGUID]],allsections[SGUID],0),1)</calculatedColumnFormula>
    </tableColumn>
    <tableColumn id="18" xr3:uid="{0D51EE4F-0131-4DC7-B3A3-0B9059D4250F}" name="Sbody" dataDxfId="61">
      <calculatedColumnFormula>INDEX(allsections[[S]:[Order]],MATCH(PIs[[#This Row],[SGUID]],allsections[SGUID],0),2)</calculatedColumnFormula>
    </tableColumn>
    <tableColumn id="19" xr3:uid="{89ED2C2B-3939-45C5-A6E2-DA0AEA787F81}" name="Order" dataDxfId="60">
      <calculatedColumnFormula>INDEX(allsections[[S]:[Order]],MATCH(PIs[[#This Row],[SGUID]],allsections[SGUID],0),3)</calculatedColumnFormula>
    </tableColumn>
    <tableColumn id="15" xr3:uid="{712A3E4D-F5D7-4A6A-8BD1-BE1AECBA0B38}" name="SSGUID" dataDxfId="59"/>
    <tableColumn id="16" xr3:uid="{7C0E9491-7873-4873-BC23-156554227B84}" name="SS" dataDxfId="58">
      <calculatedColumnFormula>INDEX(allsections[[S]:[Order]],MATCH(PIs[[#This Row],[SSGUID]],allsections[SGUID],0),1)</calculatedColumnFormula>
    </tableColumn>
    <tableColumn id="20" xr3:uid="{2D6C963D-100D-49FC-A450-A9BBE4571266}" name="Ssbody" dataDxfId="57">
      <calculatedColumnFormula>INDEX(allsections[[S]:[Order]],MATCH(PIs[[#This Row],[SSGUID]],allsections[SGUID],0),2)</calculatedColumnFormula>
    </tableColumn>
    <tableColumn id="21" xr3:uid="{F9AE84F6-00C7-4EC9-8467-07E6258F51AA}" name="Column2" dataDxfId="56">
      <calculatedColumnFormula>INDEX(S2PQ_relational[],MATCH(PIs[[#This Row],[GUID]],S2PQ_relational[PIGUID],0),2)</calculatedColumnFormula>
    </tableColumn>
    <tableColumn id="22" xr3:uid="{28FF5430-6A66-4075-A5BC-614839005D6E}" name="NA Exempt" dataDxfId="55"/>
    <tableColumn id="23" xr3:uid="{CB5EC807-9B07-42CB-A81E-6F88D40415B6}" name="PHU" dataDxfId="5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61C0CD-9DFC-42C9-80BE-51DEE78AE244}" name="Checklist48" displayName="Checklist48" ref="B1:R219" totalsRowShown="0" headerRowDxfId="24" dataDxfId="22" headerRowBorderDxfId="23" tableBorderDxfId="21" totalsRowBorderDxfId="20">
  <autoFilter ref="B1:R219" xr:uid="{1261C0CD-9DFC-42C9-80BE-51DEE78AE2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28CA087-C3C8-4D7F-907C-6CF1EE38932E}" name="SGUID" dataDxfId="19"/>
    <tableColumn id="10" xr3:uid="{FF5F5DBD-07D0-40D8-813E-9DBBBC2BCD50}" name="SSGUID" dataDxfId="18"/>
    <tableColumn id="3" xr3:uid="{4748476E-C145-4501-811E-B12F8E24E458}" name="Column2" dataDxfId="17">
      <calculatedColumnFormula>IF(Checklist48[[#This Row],[SGUID]]="",IF(Checklist48[[#This Row],[SSGUID]]="",0,1),1)</calculatedColumnFormula>
    </tableColumn>
    <tableColumn id="2" xr3:uid="{51BDDE90-CEEF-4351-9195-77DAA7712CEB}" name="PIGUID" dataDxfId="16"/>
    <tableColumn id="7" xr3:uid="{AABE43B1-2239-4448-AD5C-B89B2D45049F}" name="ifna" dataDxfId="15">
      <calculatedColumnFormula>_xlfn.IFNA(Checklist48[[#This Row],[RelatedPQ]],"NA")</calculatedColumnFormula>
    </tableColumn>
    <tableColumn id="20" xr3:uid="{521BAD82-E355-48ED-A444-95DFEDADE8E2}" name="RelatedPQ" dataDxfId="14">
      <calculatedColumnFormula>IF(Checklist48[[#This Row],[PIGUID]]="","",INDEX(S2PQ_relational[],MATCH(Checklist48[[#This Row],[PIGUID&amp;NO]],S2PQ_relational[PIGUID &amp; "NO"],0),2))</calculatedColumnFormula>
    </tableColumn>
    <tableColumn id="6" xr3:uid="{0039D9A7-7EF8-43D6-962A-A50903436496}" name="PIGUID&amp;NO" dataDxfId="13">
      <calculatedColumnFormula>Checklist48[[#This Row],[PIGUID]]&amp;"NO"</calculatedColumnFormula>
    </tableColumn>
    <tableColumn id="5" xr3:uid="{B7ED63A7-414C-4F1B-B54E-0342C852A59E}" name="NA Exempt" dataDxfId="12">
      <calculatedColumnFormula>IF(Checklist48[[#This Row],[PIGUID]]="","",INDEX(PIs[NA Exempt],MATCH(Checklist48[[#This Row],[PIGUID]],PIs[GUID],0),1))</calculatedColumnFormula>
    </tableColumn>
    <tableColumn id="16" xr3:uid="{322472AA-8FBA-485E-A0D8-FBEE13873AB5}" name="Hoofdstuk" dataDxfId="11">
      <calculatedColumnFormula>IF(Checklist48[[#This Row],[SGUID]]="",IF(Checklist48[[#This Row],[SSGUID]]="",IF(Checklist48[[#This Row],[PIGUID]]="","",INDEX(PIs[[Column1]:[SS]],MATCH(Checklist48[[#This Row],[PIGUID]],PIs[GUID],0),2)),INDEX(PIs[[Column1]:[SS]],MATCH(Checklist48[[#This Row],[SSGUID]],PIs[SSGUID],0),18)),INDEX(PIs[[Column1]:[SS]],MATCH(Checklist48[[#This Row],[SGUID]],PIs[SGUID],0),14))</calculatedColumnFormula>
    </tableColumn>
    <tableColumn id="4" xr3:uid="{FBA0647D-7B57-49E3-9079-80D898F405A3}" name="Beschrijving/principe" dataDxfId="10">
      <calculatedColumnFormula>IF(Checklist48[[#This Row],[SGUID]]="",IF(Checklist48[[#This Row],[SSGUID]]="",IF(Checklist48[[#This Row],[PIGUID]]="","",INDEX(PIs[[Column1]:[SS]],MATCH(Checklist48[[#This Row],[PIGUID]],PIs[GUID],0),4)),INDEX(PIs[[Column1]:[Ssbody]],MATCH(Checklist48[[#This Row],[SSGUID]],PIs[SSGUID],0),19)),INDEX(PIs[[Column1]:[SS]],MATCH(Checklist48[[#This Row],[SGUID]],PIs[SGUID],0),15))</calculatedColumnFormula>
    </tableColumn>
    <tableColumn id="8" xr3:uid="{647A2F75-DA55-46FF-8273-C14E486C4398}" name="Criteria" dataDxfId="9">
      <calculatedColumnFormula>IF(Checklist48[[#This Row],[SGUID]]="",IF(Checklist48[[#This Row],[SSGUID]]="",INDEX(PIs[[Column1]:[SS]],MATCH(Checklist48[[#This Row],[PIGUID]],PIs[GUID],0),6),""),"")</calculatedColumnFormula>
    </tableColumn>
    <tableColumn id="11" xr3:uid="{C75CA1B0-3488-4D4A-B29C-C647D7865B10}" name="Level" dataDxfId="8">
      <calculatedColumnFormula>IF(Checklist48[[#This Row],[SSGUID]]="",IF(Checklist48[[#This Row],[PIGUID]]="","",INDEX(PIs[[Column1]:[SS]],MATCH(Checklist48[[#This Row],[PIGUID]],PIs[GUID],0),8)),"")</calculatedColumnFormula>
    </tableColumn>
    <tableColumn id="12" xr3:uid="{ED672EFA-5865-417F-BB4F-1B388E0255A6}" name="Ja" dataDxfId="7"/>
    <tableColumn id="13" xr3:uid="{349BEB01-CA71-44CC-86B5-152DEA6179D5}" name="Nee" dataDxfId="6"/>
    <tableColumn id="14" xr3:uid="{5762A0E9-667A-42EA-A744-CF6C53B6A269}" name="N.v.t." dataDxfId="5">
      <calculatedColumnFormula>IF(Checklist48[[#This Row],[ifna]]="NA","",IF(Checklist48[[#This Row],[RelatedPQ]]=0,"",IF(Checklist48[[#This Row],[RelatedPQ]]="","",IF((INDEX(S2PQ_relational[],MATCH(Checklist48[[#This Row],[PIGUID&amp;NO]],S2PQ_relational[PIGUID &amp; "NO"],0),1))=Checklist48[[#This Row],[PIGUID]],"niet van toepassing",""))))</calculatedColumnFormula>
    </tableColumn>
    <tableColumn id="15" xr3:uid="{AEA496EE-CBE7-496C-B617-02F2414FE565}" name="Geautomatiseerd antwoord voor stap 2 vraag" dataDxfId="4">
      <calculatedColumnFormula>IF(Checklist48[[#This Row],[N.v.t.]]="niet van toepassing",INDEX(S2PQ[[Stap 2 vragen]:[Justification]],MATCH(Checklist48[[#This Row],[RelatedPQ]],S2PQ[S2PQGUID],0),3),"")</calculatedColumnFormula>
    </tableColumn>
    <tableColumn id="19" xr3:uid="{44380B42-FA7E-445D-9B15-DB7632F760D9}" name="Onderbouwing"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8" totalsRowShown="0">
  <autoFilter ref="A2:D338" xr:uid="{82988041-255B-4029-849A-CAC9CB90C3BF}">
    <filterColumn colId="0" hiddenButton="1"/>
    <filterColumn colId="1" hiddenButton="1"/>
    <filterColumn colId="2" hiddenButton="1"/>
    <filterColumn colId="3" hiddenButton="1"/>
  </autoFilter>
  <sortState xmlns:xlrd2="http://schemas.microsoft.com/office/spreadsheetml/2017/richdata2" ref="A3:D3">
    <sortCondition ref="B2:B3"/>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15" totalsRowShown="0">
  <autoFilter ref="F2:I15" xr:uid="{9DF33FD5-38F1-4EC4-94A7-453759C029D5}"/>
  <sortState xmlns:xlrd2="http://schemas.microsoft.com/office/spreadsheetml/2017/richdata2" ref="F3:I15">
    <sortCondition ref="I2:I3"/>
  </sortState>
  <tableColumns count="4">
    <tableColumn id="1" xr3:uid="{4C6C6EAC-E3B8-4983-B903-570950C4A390}" name="SGUID" dataDxfId="53"/>
    <tableColumn id="2" xr3:uid="{FB020DC4-E3B6-4389-B5EE-135BBCA6D60C}" name="S" dataDxfId="52">
      <calculatedColumnFormula>INDEX(allsections[[S]:[Order]],MATCH(unique_sections[[#This Row],[SGUID]],allsections[SGUID],0),1)</calculatedColumnFormula>
    </tableColumn>
    <tableColumn id="3" xr3:uid="{3491EBA2-6F3F-46A9-BA1F-8F37AA4C37BF}" name="Sbody" dataDxfId="51">
      <calculatedColumnFormula>INDEX(allsections[[S]:[Order]],MATCH(unique_sections[[#This Row],[SGUID]],allsections[SGUID],0),2)</calculatedColumnFormula>
    </tableColumn>
    <tableColumn id="4" xr3:uid="{2CCE8E68-43E0-4B1C-A9E7-ED729BE54A6A}" name="Order" dataDxfId="50">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49" totalsRowShown="0">
  <tableColumns count="7">
    <tableColumn id="1" xr3:uid="{50AA5D40-C69F-4EEF-A749-049243C60406}" name="Section GUID" dataDxfId="49"/>
    <tableColumn id="2" xr3:uid="{BBBA6B65-7E6B-45A7-B27A-3A7BD37839E4}" name="Subsection GUID" dataDxfId="48"/>
    <tableColumn id="3" xr3:uid="{BA9D9A02-EE6E-429A-8E27-213401CC35CF}" name="Title" dataDxfId="47">
      <calculatedColumnFormula>P3&amp;Q3</calculatedColumnFormula>
    </tableColumn>
    <tableColumn id="4" xr3:uid="{32E95E8B-3C8E-4CB8-9588-F7AE4D08E8C5}" name="S Order" dataDxfId="46">
      <calculatedColumnFormula>INDEX(allsections[[S]:[Order]],MATCH(P3,allsections[SGUID],0),3)</calculatedColumnFormula>
    </tableColumn>
    <tableColumn id="5" xr3:uid="{B976C304-4D87-4ECE-A806-3A3AC63BBA14}" name="SS Order" dataDxfId="45">
      <calculatedColumnFormula>INDEX(allsections[[S]:[Order]],MATCH(Q3,allsections[SGUID],0),3)</calculatedColumnFormula>
    </tableColumn>
    <tableColumn id="6" xr3:uid="{E9C1FCE4-D485-47DD-9199-94307EB0F9FF}" name="GUID"/>
    <tableColumn id="7" xr3:uid="{8A38A788-5036-4992-A5C6-DCD2DB933D42}" name="Schon da?" dataDxfId="44">
      <calculatedColumnFormula>COUNTIF(Z:Z,sectionsubsection[[#This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45" totalsRowShown="0">
  <autoFilter ref="K2:N45" xr:uid="{80190567-D1CF-4F5C-8F2A-CE1D0B2E11B0}"/>
  <sortState xmlns:xlrd2="http://schemas.microsoft.com/office/spreadsheetml/2017/richdata2" ref="K3:N45">
    <sortCondition ref="N2:N45"/>
  </sortState>
  <tableColumns count="4">
    <tableColumn id="1" xr3:uid="{174EBF58-71A0-49DD-BDF9-9B1E15979C9A}" name="SSGUID" dataDxfId="43"/>
    <tableColumn id="2" xr3:uid="{610BA2CD-4D82-4ACC-96D5-FCF1D0E01616}" name="SS" dataDxfId="42">
      <calculatedColumnFormula>INDEX(allsections[[S]:[Order]],MATCH(unique_sub[[#This Row],[SSGUID]],allsections[SGUID],0),1)</calculatedColumnFormula>
    </tableColumn>
    <tableColumn id="3" xr3:uid="{FEECEED9-62EC-4E39-BBCF-7FFA78E9475A}" name="Ssbody" dataDxfId="41">
      <calculatedColumnFormula>INDEX(allsections[[S]:[Order]],MATCH(unique_sub[[#This Row],[SSGUID]],allsections[SGUID],0),2)</calculatedColumnFormula>
    </tableColumn>
    <tableColumn id="4" xr3:uid="{798ED63C-064E-4FA2-AF9B-FD1BEE95201A}" name="Order" dataDxfId="40">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39"/>
    <tableColumn id="2" xr3:uid="{30133D96-7EE5-4189-8B69-2CF2CF067271}" name="Subsection GUID" dataDxfId="38"/>
    <tableColumn id="3" xr3:uid="{ED3D81E1-2B46-44CE-AF52-71039CF1928C}" name="Title" dataDxfId="37"/>
    <tableColumn id="4" xr3:uid="{53EAD869-67E0-4492-AE8E-7EDE6B1E30D5}" name="S Order" dataDxfId="36">
      <calculatedColumnFormula>INDEX(allsections[[S]:[Order]],MATCH(X3,allsections[SGUID],0),3)</calculatedColumnFormula>
    </tableColumn>
    <tableColumn id="5" xr3:uid="{58241B3A-E865-458B-B7C9-E04317E8B4FB}" name="SS Order" dataDxfId="35">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S2PQ_relational" ref="A1:D170" totalsRowShown="0">
  <autoFilter ref="A1:D170" xr:uid="{B0817620-6DC1-4852-89C4-D88E59439B6E}">
    <filterColumn colId="0" hiddenButton="1"/>
    <filterColumn colId="1" hiddenButton="1"/>
    <filterColumn colId="2" hiddenButton="1"/>
    <filterColumn colId="3" hiddenButton="1"/>
  </autoFilter>
  <tableColumns count="4">
    <tableColumn id="1" xr3:uid="{34157229-47EE-4C5F-B7D9-70B9F6AB1C60}" name="PIGUID"/>
    <tableColumn id="2" xr3:uid="{6F40A81F-CC2F-4797-9D07-55D3D6440652}" name="PQGUID"/>
    <tableColumn id="3" xr3:uid="{0455099A-5206-47FB-A9BA-D8EC04A94B79}" name="N:N ID" dataDxfId="34">
      <calculatedColumnFormula>S2PQ_relational[[#This Row],[PIGUID]]&amp;S2PQ_relational[[#This Row],[PQGUID]]</calculatedColumnFormula>
    </tableColumn>
    <tableColumn id="4" xr3:uid="{3BCD0F4D-FE45-47F8-9940-14493B57B629}" name="PIGUID &amp; &quot;NO&quot;" dataDxfId="33">
      <calculatedColumnFormula>IF(INDEX(S2PQ[[S2PQGUID]:[Antwoord]],MATCH(S2PQ_relational[[#This Row],[PQGUID]],S2PQ[S2PQGUID],0),5)="nee",S2PQ_relational[[#This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S2PQ" ref="C10:H24" totalsRowShown="0" headerRowDxfId="32" dataDxfId="31">
  <autoFilter ref="C10:H24" xr:uid="{E738A1E6-403F-40A7-B5AD-D7D69238C53E}"/>
  <sortState xmlns:xlrd2="http://schemas.microsoft.com/office/spreadsheetml/2017/richdata2" ref="C11:H24">
    <sortCondition ref="D10:D24"/>
  </sortState>
  <tableColumns count="6">
    <tableColumn id="1" xr3:uid="{71E3A80B-D7B3-4501-80F7-46AA6FE7E5ED}" name="S2PQGUID" dataDxfId="30"/>
    <tableColumn id="6" xr3:uid="{98BB1061-159E-4176-AFB8-69B67B2FF95D}" name="Effective Number" dataDxfId="29"/>
    <tableColumn id="5" xr3:uid="{C728E0EE-E189-4F57-B59C-69E9BAE2699A}" name="Number" dataDxfId="28"/>
    <tableColumn id="2" xr3:uid="{19BCE984-BAB5-443C-9C60-9342DFCD4A10}" name="Stap 2 vragen" dataDxfId="27"/>
    <tableColumn id="3" xr3:uid="{F62C2E7B-ADB0-4282-AA2A-9912A8362817}" name="Antwoord" dataDxfId="26"/>
    <tableColumn id="4" xr3:uid="{9E23E48E-592A-4A3C-A072-D8DA4A1AD542}" name="Justification" dataDxfId="25">
      <calculatedColumnFormula>"Dit punt is niet van toepassing omdat ''"&amp;S2PQ[[#This Row],[Stap 2 vragen]]&amp;"'' was beantwoord met ''nee.'' Dit punt was door het systeem automatisch op ''N/A'' gezet."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28" sqref="B28"/>
    </sheetView>
  </sheetViews>
  <sheetFormatPr defaultRowHeight="15" x14ac:dyDescent="0.25"/>
  <cols>
    <col min="1" max="1" width="17.5703125" bestFit="1" customWidth="1"/>
    <col min="2" max="2" width="118.7109375" bestFit="1" customWidth="1"/>
  </cols>
  <sheetData>
    <row r="1" spans="1:3" x14ac:dyDescent="0.25">
      <c r="A1" t="s">
        <v>0</v>
      </c>
      <c r="C1" t="s">
        <v>1</v>
      </c>
    </row>
    <row r="2" spans="1:3" x14ac:dyDescent="0.25">
      <c r="A2" s="44" t="s">
        <v>2</v>
      </c>
      <c r="B2" t="s">
        <v>3</v>
      </c>
      <c r="C2" t="s">
        <v>4</v>
      </c>
    </row>
    <row r="3" spans="1:3" x14ac:dyDescent="0.25">
      <c r="A3" s="44" t="s">
        <v>5</v>
      </c>
      <c r="B3" t="s">
        <v>6</v>
      </c>
      <c r="C3" t="s">
        <v>7</v>
      </c>
    </row>
    <row r="4" spans="1:3" x14ac:dyDescent="0.25">
      <c r="A4" s="44" t="s">
        <v>8</v>
      </c>
      <c r="B4" t="s">
        <v>9</v>
      </c>
    </row>
    <row r="5" spans="1:3" x14ac:dyDescent="0.25">
      <c r="A5" s="44" t="s">
        <v>10</v>
      </c>
    </row>
    <row r="6" spans="1:3" x14ac:dyDescent="0.25">
      <c r="A6">
        <v>1</v>
      </c>
      <c r="B6" t="s">
        <v>11</v>
      </c>
    </row>
    <row r="7" spans="1:3" x14ac:dyDescent="0.25">
      <c r="A7">
        <v>2</v>
      </c>
      <c r="B7" t="s">
        <v>12</v>
      </c>
    </row>
    <row r="8" spans="1:3" x14ac:dyDescent="0.25">
      <c r="A8">
        <v>3</v>
      </c>
      <c r="B8" t="s">
        <v>13</v>
      </c>
    </row>
    <row r="9" spans="1:3" x14ac:dyDescent="0.25">
      <c r="A9">
        <v>4</v>
      </c>
      <c r="B9" t="s">
        <v>14</v>
      </c>
    </row>
    <row r="10" spans="1:3" x14ac:dyDescent="0.25">
      <c r="A10">
        <v>5</v>
      </c>
      <c r="B10" t="s">
        <v>15</v>
      </c>
    </row>
    <row r="11" spans="1:3" x14ac:dyDescent="0.25">
      <c r="A11">
        <v>6</v>
      </c>
      <c r="B11" t="s">
        <v>16</v>
      </c>
    </row>
    <row r="12" spans="1:3" x14ac:dyDescent="0.25">
      <c r="A12">
        <v>7</v>
      </c>
      <c r="B12" t="s">
        <v>17</v>
      </c>
    </row>
    <row r="13" spans="1:3" x14ac:dyDescent="0.25">
      <c r="A13">
        <v>8</v>
      </c>
      <c r="B13"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W159"/>
  <sheetViews>
    <sheetView workbookViewId="0">
      <selection activeCell="I165" sqref="I165"/>
    </sheetView>
  </sheetViews>
  <sheetFormatPr defaultRowHeight="15" x14ac:dyDescent="0.25"/>
  <cols>
    <col min="3" max="3" width="10.7109375" bestFit="1" customWidth="1"/>
    <col min="4" max="4" width="9.28515625" bestFit="1" customWidth="1"/>
    <col min="6" max="6" width="26.5703125" bestFit="1" customWidth="1"/>
    <col min="9" max="9" width="8.85546875" customWidth="1"/>
    <col min="10" max="10" width="10" bestFit="1" customWidth="1"/>
    <col min="15" max="15" width="24.42578125" bestFit="1" customWidth="1"/>
    <col min="18" max="18" width="10.140625" bestFit="1" customWidth="1"/>
    <col min="19" max="19" width="23.85546875" bestFit="1" customWidth="1"/>
  </cols>
  <sheetData>
    <row r="1" spans="1:23" x14ac:dyDescent="0.25">
      <c r="A1" t="s">
        <v>19</v>
      </c>
      <c r="B1" t="s">
        <v>20</v>
      </c>
      <c r="C1" t="s">
        <v>21</v>
      </c>
      <c r="D1" t="s">
        <v>22</v>
      </c>
      <c r="E1" t="s">
        <v>23</v>
      </c>
      <c r="F1" t="s">
        <v>24</v>
      </c>
      <c r="G1" t="s">
        <v>25</v>
      </c>
      <c r="H1" t="s">
        <v>26</v>
      </c>
      <c r="I1" t="s">
        <v>27</v>
      </c>
      <c r="J1" t="s">
        <v>28</v>
      </c>
      <c r="K1" t="s">
        <v>29</v>
      </c>
      <c r="L1" t="s">
        <v>30</v>
      </c>
      <c r="M1" t="s">
        <v>31</v>
      </c>
      <c r="N1" t="s">
        <v>32</v>
      </c>
      <c r="O1" t="s">
        <v>33</v>
      </c>
      <c r="P1" t="s">
        <v>34</v>
      </c>
      <c r="Q1" t="s">
        <v>35</v>
      </c>
      <c r="R1" t="s">
        <v>36</v>
      </c>
      <c r="S1" t="s">
        <v>37</v>
      </c>
      <c r="T1" t="s">
        <v>38</v>
      </c>
      <c r="U1" t="s">
        <v>39</v>
      </c>
      <c r="V1" t="s">
        <v>40</v>
      </c>
      <c r="W1" t="s">
        <v>41</v>
      </c>
    </row>
    <row r="2" spans="1:23" ht="409.5" x14ac:dyDescent="0.25">
      <c r="A2" t="s">
        <v>42</v>
      </c>
      <c r="C2" t="s">
        <v>43</v>
      </c>
      <c r="D2" t="s">
        <v>44</v>
      </c>
      <c r="E2" t="s">
        <v>45</v>
      </c>
      <c r="F2" t="s">
        <v>46</v>
      </c>
      <c r="G2" s="57" t="s">
        <v>47</v>
      </c>
      <c r="H2" t="s">
        <v>48</v>
      </c>
      <c r="I2" t="str">
        <f>INDEX(Level[Level],MATCH(PIs[[#This Row],[L]],Level[GUID],0),1)</f>
        <v>Aanbeveling</v>
      </c>
      <c r="N2" t="s">
        <v>49</v>
      </c>
      <c r="O2" t="str">
        <f>INDEX(allsections[[S]:[Order]],MATCH(PIs[[#This Row],[SGUID]],allsections[SGUID],0),1)</f>
        <v>FO 04 BODEM, PLANTENVOEDING EN MESTSTOFFEN</v>
      </c>
      <c r="P2" t="str">
        <f>INDEX(allsections[[S]:[Order]],MATCH(PIs[[#This Row],[SGUID]],allsections[SGUID],0),2)</f>
        <v>-</v>
      </c>
      <c r="Q2">
        <f>INDEX(allsections[[S]:[Order]],MATCH(PIs[[#This Row],[SGUID]],allsections[SGUID],0),3)</f>
        <v>4</v>
      </c>
      <c r="R2" t="s">
        <v>50</v>
      </c>
      <c r="S2" t="str">
        <f>INDEX(allsections[[S]:[Order]],MATCH(PIs[[#This Row],[SSGUID]],allsections[SGUID],0),1)</f>
        <v>FO 04.06 Toepassingsregistraties</v>
      </c>
      <c r="T2" t="str">
        <f>INDEX(allsections[[S]:[Order]],MATCH(PIs[[#This Row],[SSGUID]],allsections[SGUID],0),2)</f>
        <v>-</v>
      </c>
      <c r="U2" t="str">
        <f>INDEX(S2PQ_relational[],MATCH(PIs[[#This Row],[GUID]],S2PQ_relational[PIGUID],0),2)</f>
        <v>4R9L9YGGN56lLGRoI3945q</v>
      </c>
      <c r="V2" t="b">
        <v>0</v>
      </c>
      <c r="W2" t="b">
        <v>0</v>
      </c>
    </row>
    <row r="3" spans="1:23" ht="409.5" x14ac:dyDescent="0.25">
      <c r="A3" t="s">
        <v>51</v>
      </c>
      <c r="C3" t="s">
        <v>52</v>
      </c>
      <c r="D3" t="s">
        <v>53</v>
      </c>
      <c r="E3" t="s">
        <v>54</v>
      </c>
      <c r="F3" t="s">
        <v>55</v>
      </c>
      <c r="G3" s="57" t="s">
        <v>56</v>
      </c>
      <c r="H3" t="s">
        <v>57</v>
      </c>
      <c r="I3" t="str">
        <f>INDEX(Level[Level],MATCH(PIs[[#This Row],[L]],Level[GUID],0),1)</f>
        <v>Major Must</v>
      </c>
      <c r="N3" t="s">
        <v>58</v>
      </c>
      <c r="O3" t="str">
        <f>INDEX(allsections[[S]:[Order]],MATCH(PIs[[#This Row],[SGUID]],allsections[SGUID],0),1)</f>
        <v>FO 03 PLANTENVERMEERDERINGSMATERIAAL</v>
      </c>
      <c r="P3" t="str">
        <f>INDEX(allsections[[S]:[Order]],MATCH(PIs[[#This Row],[SGUID]],allsections[SGUID],0),2)</f>
        <v>-</v>
      </c>
      <c r="Q3">
        <f>INDEX(allsections[[S]:[Order]],MATCH(PIs[[#This Row],[SGUID]],allsections[SGUID],0),3)</f>
        <v>3</v>
      </c>
      <c r="R3" t="s">
        <v>59</v>
      </c>
      <c r="S3" t="str">
        <f>INDEX(allsections[[S]:[Order]],MATCH(PIs[[#This Row],[SSGUID]],allsections[SGUID],0),1)</f>
        <v>FO 03.02 Chemische behandelingen en coatings</v>
      </c>
      <c r="T3" t="str">
        <f>INDEX(allsections[[S]:[Order]],MATCH(PIs[[#This Row],[SSGUID]],allsections[SGUID],0),2)</f>
        <v>-</v>
      </c>
      <c r="U3" t="str">
        <f>INDEX(S2PQ_relational[],MATCH(PIs[[#This Row],[GUID]],S2PQ_relational[PIGUID],0),2)</f>
        <v>1DKo9zqfflOcZsDUt4F8bK</v>
      </c>
      <c r="V3" t="b">
        <v>0</v>
      </c>
      <c r="W3" t="b">
        <v>0</v>
      </c>
    </row>
    <row r="4" spans="1:23" ht="409.5" x14ac:dyDescent="0.25">
      <c r="A4" t="s">
        <v>60</v>
      </c>
      <c r="C4" t="s">
        <v>61</v>
      </c>
      <c r="D4" t="s">
        <v>62</v>
      </c>
      <c r="E4" t="s">
        <v>63</v>
      </c>
      <c r="F4" t="s">
        <v>64</v>
      </c>
      <c r="G4" s="57" t="s">
        <v>65</v>
      </c>
      <c r="H4" t="s">
        <v>66</v>
      </c>
      <c r="I4" t="str">
        <f>INDEX(Level[Level],MATCH(PIs[[#This Row],[L]],Level[GUID],0),1)</f>
        <v>Minor Must</v>
      </c>
      <c r="N4" t="s">
        <v>58</v>
      </c>
      <c r="O4" t="str">
        <f>INDEX(allsections[[S]:[Order]],MATCH(PIs[[#This Row],[SGUID]],allsections[SGUID],0),1)</f>
        <v>FO 03 PLANTENVERMEERDERINGSMATERIAAL</v>
      </c>
      <c r="P4" t="str">
        <f>INDEX(allsections[[S]:[Order]],MATCH(PIs[[#This Row],[SGUID]],allsections[SGUID],0),2)</f>
        <v>-</v>
      </c>
      <c r="Q4">
        <f>INDEX(allsections[[S]:[Order]],MATCH(PIs[[#This Row],[SGUID]],allsections[SGUID],0),3)</f>
        <v>3</v>
      </c>
      <c r="R4" t="s">
        <v>59</v>
      </c>
      <c r="S4" t="str">
        <f>INDEX(allsections[[S]:[Order]],MATCH(PIs[[#This Row],[SSGUID]],allsections[SGUID],0),1)</f>
        <v>FO 03.02 Chemische behandelingen en coatings</v>
      </c>
      <c r="T4" t="str">
        <f>INDEX(allsections[[S]:[Order]],MATCH(PIs[[#This Row],[SSGUID]],allsections[SGUID],0),2)</f>
        <v>-</v>
      </c>
      <c r="U4">
        <f>INDEX(S2PQ_relational[],MATCH(PIs[[#This Row],[GUID]],S2PQ_relational[PIGUID],0),2)</f>
        <v>0</v>
      </c>
      <c r="V4" t="b">
        <v>0</v>
      </c>
      <c r="W4" t="b">
        <v>0</v>
      </c>
    </row>
    <row r="5" spans="1:23" ht="409.5" x14ac:dyDescent="0.25">
      <c r="A5" t="s">
        <v>67</v>
      </c>
      <c r="C5" t="s">
        <v>68</v>
      </c>
      <c r="D5" t="s">
        <v>69</v>
      </c>
      <c r="E5" t="s">
        <v>70</v>
      </c>
      <c r="F5" t="s">
        <v>71</v>
      </c>
      <c r="G5" s="57" t="s">
        <v>72</v>
      </c>
      <c r="H5" t="s">
        <v>57</v>
      </c>
      <c r="I5" t="str">
        <f>INDEX(Level[Level],MATCH(PIs[[#This Row],[L]],Level[GUID],0),1)</f>
        <v>Major Must</v>
      </c>
      <c r="N5" t="s">
        <v>58</v>
      </c>
      <c r="O5" t="str">
        <f>INDEX(allsections[[S]:[Order]],MATCH(PIs[[#This Row],[SGUID]],allsections[SGUID],0),1)</f>
        <v>FO 03 PLANTENVERMEERDERINGSMATERIAAL</v>
      </c>
      <c r="P5" t="str">
        <f>INDEX(allsections[[S]:[Order]],MATCH(PIs[[#This Row],[SGUID]],allsections[SGUID],0),2)</f>
        <v>-</v>
      </c>
      <c r="Q5">
        <f>INDEX(allsections[[S]:[Order]],MATCH(PIs[[#This Row],[SGUID]],allsections[SGUID],0),3)</f>
        <v>3</v>
      </c>
      <c r="R5" t="s">
        <v>73</v>
      </c>
      <c r="S5" t="str">
        <f>INDEX(allsections[[S]:[Order]],MATCH(PIs[[#This Row],[SSGUID]],allsections[SGUID],0),1)</f>
        <v xml:space="preserve">FO 03.04 Overgangsperiode </v>
      </c>
      <c r="T5" t="str">
        <f>INDEX(allsections[[S]:[Order]],MATCH(PIs[[#This Row],[SSGUID]],allsections[SGUID],0),2)</f>
        <v>-</v>
      </c>
      <c r="U5">
        <f>INDEX(S2PQ_relational[],MATCH(PIs[[#This Row],[GUID]],S2PQ_relational[PIGUID],0),2)</f>
        <v>0</v>
      </c>
      <c r="V5" t="b">
        <v>0</v>
      </c>
      <c r="W5" t="b">
        <v>0</v>
      </c>
    </row>
    <row r="6" spans="1:23" ht="409.5" x14ac:dyDescent="0.25">
      <c r="A6" t="s">
        <v>74</v>
      </c>
      <c r="C6" t="s">
        <v>75</v>
      </c>
      <c r="D6" t="s">
        <v>76</v>
      </c>
      <c r="E6" t="s">
        <v>77</v>
      </c>
      <c r="F6" t="s">
        <v>78</v>
      </c>
      <c r="G6" s="57" t="s">
        <v>79</v>
      </c>
      <c r="H6" t="s">
        <v>66</v>
      </c>
      <c r="I6" t="str">
        <f>INDEX(Level[Level],MATCH(PIs[[#This Row],[L]],Level[GUID],0),1)</f>
        <v>Minor Must</v>
      </c>
      <c r="N6" t="s">
        <v>49</v>
      </c>
      <c r="O6" t="str">
        <f>INDEX(allsections[[S]:[Order]],MATCH(PIs[[#This Row],[SGUID]],allsections[SGUID],0),1)</f>
        <v>FO 04 BODEM, PLANTENVOEDING EN MESTSTOFFEN</v>
      </c>
      <c r="P6" t="str">
        <f>INDEX(allsections[[S]:[Order]],MATCH(PIs[[#This Row],[SGUID]],allsections[SGUID],0),2)</f>
        <v>-</v>
      </c>
      <c r="Q6">
        <f>INDEX(allsections[[S]:[Order]],MATCH(PIs[[#This Row],[SGUID]],allsections[SGUID],0),3)</f>
        <v>4</v>
      </c>
      <c r="R6" t="s">
        <v>80</v>
      </c>
      <c r="S6" t="str">
        <f>INDEX(allsections[[S]:[Order]],MATCH(PIs[[#This Row],[SSGUID]],allsections[SGUID],0),1)</f>
        <v>FO 04.05 Nutriëntengehalte</v>
      </c>
      <c r="T6" t="str">
        <f>INDEX(allsections[[S]:[Order]],MATCH(PIs[[#This Row],[SSGUID]],allsections[SGUID],0),2)</f>
        <v>-</v>
      </c>
      <c r="U6" t="str">
        <f>INDEX(S2PQ_relational[],MATCH(PIs[[#This Row],[GUID]],S2PQ_relational[PIGUID],0),2)</f>
        <v>4R9L9YGGN56lLGRoI3945q</v>
      </c>
      <c r="V6" t="b">
        <v>0</v>
      </c>
      <c r="W6" t="b">
        <v>0</v>
      </c>
    </row>
    <row r="7" spans="1:23" ht="409.5" x14ac:dyDescent="0.25">
      <c r="A7" t="s">
        <v>81</v>
      </c>
      <c r="C7" t="s">
        <v>82</v>
      </c>
      <c r="D7" t="s">
        <v>83</v>
      </c>
      <c r="E7" t="s">
        <v>84</v>
      </c>
      <c r="F7" t="s">
        <v>85</v>
      </c>
      <c r="G7" s="57" t="s">
        <v>86</v>
      </c>
      <c r="H7" t="s">
        <v>66</v>
      </c>
      <c r="I7" t="str">
        <f>INDEX(Level[Level],MATCH(PIs[[#This Row],[L]],Level[GUID],0),1)</f>
        <v>Minor Must</v>
      </c>
      <c r="N7" t="s">
        <v>49</v>
      </c>
      <c r="O7" t="str">
        <f>INDEX(allsections[[S]:[Order]],MATCH(PIs[[#This Row],[SGUID]],allsections[SGUID],0),1)</f>
        <v>FO 04 BODEM, PLANTENVOEDING EN MESTSTOFFEN</v>
      </c>
      <c r="P7" t="str">
        <f>INDEX(allsections[[S]:[Order]],MATCH(PIs[[#This Row],[SGUID]],allsections[SGUID],0),2)</f>
        <v>-</v>
      </c>
      <c r="Q7">
        <f>INDEX(allsections[[S]:[Order]],MATCH(PIs[[#This Row],[SGUID]],allsections[SGUID],0),3)</f>
        <v>4</v>
      </c>
      <c r="R7" t="s">
        <v>87</v>
      </c>
      <c r="S7" t="str">
        <f>INDEX(allsections[[S]:[Order]],MATCH(PIs[[#This Row],[SSGUID]],allsections[SGUID],0),1)</f>
        <v>FO 04.07 Opslag van meststoffen en biostimulanten</v>
      </c>
      <c r="T7" t="str">
        <f>INDEX(allsections[[S]:[Order]],MATCH(PIs[[#This Row],[SSGUID]],allsections[SGUID],0),2)</f>
        <v>-</v>
      </c>
      <c r="U7" t="str">
        <f>INDEX(S2PQ_relational[],MATCH(PIs[[#This Row],[GUID]],S2PQ_relational[PIGUID],0),2)</f>
        <v>4Zdmgt25UbXfgJxrggzCIy</v>
      </c>
      <c r="V7" t="b">
        <v>0</v>
      </c>
      <c r="W7" t="b">
        <v>0</v>
      </c>
    </row>
    <row r="8" spans="1:23" x14ac:dyDescent="0.25">
      <c r="A8" t="s">
        <v>88</v>
      </c>
      <c r="C8" t="s">
        <v>89</v>
      </c>
      <c r="D8" t="s">
        <v>90</v>
      </c>
      <c r="E8" t="s">
        <v>91</v>
      </c>
      <c r="F8" t="s">
        <v>92</v>
      </c>
      <c r="G8" t="s">
        <v>93</v>
      </c>
      <c r="H8" t="s">
        <v>57</v>
      </c>
      <c r="I8" t="str">
        <f>INDEX(Level[Level],MATCH(PIs[[#This Row],[L]],Level[GUID],0),1)</f>
        <v>Major Must</v>
      </c>
      <c r="N8" t="s">
        <v>49</v>
      </c>
      <c r="O8" t="str">
        <f>INDEX(allsections[[S]:[Order]],MATCH(PIs[[#This Row],[SGUID]],allsections[SGUID],0),1)</f>
        <v>FO 04 BODEM, PLANTENVOEDING EN MESTSTOFFEN</v>
      </c>
      <c r="P8" t="str">
        <f>INDEX(allsections[[S]:[Order]],MATCH(PIs[[#This Row],[SGUID]],allsections[SGUID],0),2)</f>
        <v>-</v>
      </c>
      <c r="Q8">
        <f>INDEX(allsections[[S]:[Order]],MATCH(PIs[[#This Row],[SGUID]],allsections[SGUID],0),3)</f>
        <v>4</v>
      </c>
      <c r="R8" t="s">
        <v>80</v>
      </c>
      <c r="S8" t="str">
        <f>INDEX(allsections[[S]:[Order]],MATCH(PIs[[#This Row],[SSGUID]],allsections[SGUID],0),1)</f>
        <v>FO 04.05 Nutriëntengehalte</v>
      </c>
      <c r="T8" t="str">
        <f>INDEX(allsections[[S]:[Order]],MATCH(PIs[[#This Row],[SSGUID]],allsections[SGUID],0),2)</f>
        <v>-</v>
      </c>
      <c r="U8">
        <f>INDEX(S2PQ_relational[],MATCH(PIs[[#This Row],[GUID]],S2PQ_relational[PIGUID],0),2)</f>
        <v>0</v>
      </c>
      <c r="V8" t="b">
        <v>0</v>
      </c>
      <c r="W8" t="b">
        <v>0</v>
      </c>
    </row>
    <row r="9" spans="1:23" ht="409.5" x14ac:dyDescent="0.25">
      <c r="A9" t="s">
        <v>94</v>
      </c>
      <c r="C9" t="s">
        <v>95</v>
      </c>
      <c r="D9" t="s">
        <v>96</v>
      </c>
      <c r="E9" t="s">
        <v>97</v>
      </c>
      <c r="F9" t="s">
        <v>98</v>
      </c>
      <c r="G9" s="57" t="s">
        <v>99</v>
      </c>
      <c r="H9" t="s">
        <v>66</v>
      </c>
      <c r="I9" t="str">
        <f>INDEX(Level[Level],MATCH(PIs[[#This Row],[L]],Level[GUID],0),1)</f>
        <v>Minor Must</v>
      </c>
      <c r="N9" t="s">
        <v>49</v>
      </c>
      <c r="O9" t="str">
        <f>INDEX(allsections[[S]:[Order]],MATCH(PIs[[#This Row],[SGUID]],allsections[SGUID],0),1)</f>
        <v>FO 04 BODEM, PLANTENVOEDING EN MESTSTOFFEN</v>
      </c>
      <c r="P9" t="str">
        <f>INDEX(allsections[[S]:[Order]],MATCH(PIs[[#This Row],[SGUID]],allsections[SGUID],0),2)</f>
        <v>-</v>
      </c>
      <c r="Q9">
        <f>INDEX(allsections[[S]:[Order]],MATCH(PIs[[#This Row],[SGUID]],allsections[SGUID],0),3)</f>
        <v>4</v>
      </c>
      <c r="R9" t="s">
        <v>50</v>
      </c>
      <c r="S9" t="str">
        <f>INDEX(allsections[[S]:[Order]],MATCH(PIs[[#This Row],[SSGUID]],allsections[SGUID],0),1)</f>
        <v>FO 04.06 Toepassingsregistraties</v>
      </c>
      <c r="T9" t="str">
        <f>INDEX(allsections[[S]:[Order]],MATCH(PIs[[#This Row],[SSGUID]],allsections[SGUID],0),2)</f>
        <v>-</v>
      </c>
      <c r="U9" t="str">
        <f>INDEX(S2PQ_relational[],MATCH(PIs[[#This Row],[GUID]],S2PQ_relational[PIGUID],0),2)</f>
        <v>4R9L9YGGN56lLGRoI3945q</v>
      </c>
      <c r="V9" t="b">
        <v>0</v>
      </c>
      <c r="W9" t="b">
        <v>0</v>
      </c>
    </row>
    <row r="10" spans="1:23" ht="409.5" x14ac:dyDescent="0.25">
      <c r="A10" t="s">
        <v>100</v>
      </c>
      <c r="C10" t="s">
        <v>101</v>
      </c>
      <c r="D10" t="s">
        <v>102</v>
      </c>
      <c r="E10" t="s">
        <v>103</v>
      </c>
      <c r="F10" t="s">
        <v>104</v>
      </c>
      <c r="G10" s="57" t="s">
        <v>105</v>
      </c>
      <c r="H10" t="s">
        <v>57</v>
      </c>
      <c r="I10" t="str">
        <f>INDEX(Level[Level],MATCH(PIs[[#This Row],[L]],Level[GUID],0),1)</f>
        <v>Major Must</v>
      </c>
      <c r="N10" t="s">
        <v>49</v>
      </c>
      <c r="O10" t="str">
        <f>INDEX(allsections[[S]:[Order]],MATCH(PIs[[#This Row],[SGUID]],allsections[SGUID],0),1)</f>
        <v>FO 04 BODEM, PLANTENVOEDING EN MESTSTOFFEN</v>
      </c>
      <c r="P10" t="str">
        <f>INDEX(allsections[[S]:[Order]],MATCH(PIs[[#This Row],[SGUID]],allsections[SGUID],0),2)</f>
        <v>-</v>
      </c>
      <c r="Q10">
        <f>INDEX(allsections[[S]:[Order]],MATCH(PIs[[#This Row],[SGUID]],allsections[SGUID],0),3)</f>
        <v>4</v>
      </c>
      <c r="R10" t="s">
        <v>87</v>
      </c>
      <c r="S10" t="str">
        <f>INDEX(allsections[[S]:[Order]],MATCH(PIs[[#This Row],[SSGUID]],allsections[SGUID],0),1)</f>
        <v>FO 04.07 Opslag van meststoffen en biostimulanten</v>
      </c>
      <c r="T10" t="str">
        <f>INDEX(allsections[[S]:[Order]],MATCH(PIs[[#This Row],[SSGUID]],allsections[SGUID],0),2)</f>
        <v>-</v>
      </c>
      <c r="U10" t="str">
        <f>INDEX(S2PQ_relational[],MATCH(PIs[[#This Row],[GUID]],S2PQ_relational[PIGUID],0),2)</f>
        <v>4Zdmgt25UbXfgJxrggzCIy</v>
      </c>
      <c r="V10" t="b">
        <v>0</v>
      </c>
      <c r="W10" t="b">
        <v>0</v>
      </c>
    </row>
    <row r="11" spans="1:23" ht="409.5" x14ac:dyDescent="0.25">
      <c r="A11" t="s">
        <v>106</v>
      </c>
      <c r="C11" t="s">
        <v>107</v>
      </c>
      <c r="D11" t="s">
        <v>108</v>
      </c>
      <c r="E11" t="s">
        <v>109</v>
      </c>
      <c r="F11" t="s">
        <v>110</v>
      </c>
      <c r="G11" s="57" t="s">
        <v>111</v>
      </c>
      <c r="H11" t="s">
        <v>66</v>
      </c>
      <c r="I11" t="str">
        <f>INDEX(Level[Level],MATCH(PIs[[#This Row],[L]],Level[GUID],0),1)</f>
        <v>Minor Must</v>
      </c>
      <c r="N11" t="s">
        <v>49</v>
      </c>
      <c r="O11" t="str">
        <f>INDEX(allsections[[S]:[Order]],MATCH(PIs[[#This Row],[SGUID]],allsections[SGUID],0),1)</f>
        <v>FO 04 BODEM, PLANTENVOEDING EN MESTSTOFFEN</v>
      </c>
      <c r="P11" t="str">
        <f>INDEX(allsections[[S]:[Order]],MATCH(PIs[[#This Row],[SGUID]],allsections[SGUID],0),2)</f>
        <v>-</v>
      </c>
      <c r="Q11">
        <f>INDEX(allsections[[S]:[Order]],MATCH(PIs[[#This Row],[SGUID]],allsections[SGUID],0),3)</f>
        <v>4</v>
      </c>
      <c r="R11" t="s">
        <v>87</v>
      </c>
      <c r="S11" t="str">
        <f>INDEX(allsections[[S]:[Order]],MATCH(PIs[[#This Row],[SSGUID]],allsections[SGUID],0),1)</f>
        <v>FO 04.07 Opslag van meststoffen en biostimulanten</v>
      </c>
      <c r="T11" t="str">
        <f>INDEX(allsections[[S]:[Order]],MATCH(PIs[[#This Row],[SSGUID]],allsections[SGUID],0),2)</f>
        <v>-</v>
      </c>
      <c r="U11" t="str">
        <f>INDEX(S2PQ_relational[],MATCH(PIs[[#This Row],[GUID]],S2PQ_relational[PIGUID],0),2)</f>
        <v>4Zdmgt25UbXfgJxrggzCIy</v>
      </c>
      <c r="V11" t="b">
        <v>0</v>
      </c>
      <c r="W11" t="b">
        <v>0</v>
      </c>
    </row>
    <row r="12" spans="1:23" x14ac:dyDescent="0.25">
      <c r="A12" t="s">
        <v>112</v>
      </c>
      <c r="C12" t="s">
        <v>113</v>
      </c>
      <c r="D12" t="s">
        <v>114</v>
      </c>
      <c r="E12" t="s">
        <v>115</v>
      </c>
      <c r="F12" t="s">
        <v>116</v>
      </c>
      <c r="G12" t="s">
        <v>117</v>
      </c>
      <c r="H12" t="s">
        <v>66</v>
      </c>
      <c r="I12" t="str">
        <f>INDEX(Level[Level],MATCH(PIs[[#This Row],[L]],Level[GUID],0),1)</f>
        <v>Minor Must</v>
      </c>
      <c r="N12" t="s">
        <v>49</v>
      </c>
      <c r="O12" t="str">
        <f>INDEX(allsections[[S]:[Order]],MATCH(PIs[[#This Row],[SGUID]],allsections[SGUID],0),1)</f>
        <v>FO 04 BODEM, PLANTENVOEDING EN MESTSTOFFEN</v>
      </c>
      <c r="P12" t="str">
        <f>INDEX(allsections[[S]:[Order]],MATCH(PIs[[#This Row],[SGUID]],allsections[SGUID],0),2)</f>
        <v>-</v>
      </c>
      <c r="Q12">
        <f>INDEX(allsections[[S]:[Order]],MATCH(PIs[[#This Row],[SGUID]],allsections[SGUID],0),3)</f>
        <v>4</v>
      </c>
      <c r="R12" t="s">
        <v>87</v>
      </c>
      <c r="S12" t="str">
        <f>INDEX(allsections[[S]:[Order]],MATCH(PIs[[#This Row],[SSGUID]],allsections[SGUID],0),1)</f>
        <v>FO 04.07 Opslag van meststoffen en biostimulanten</v>
      </c>
      <c r="T12" t="str">
        <f>INDEX(allsections[[S]:[Order]],MATCH(PIs[[#This Row],[SSGUID]],allsections[SGUID],0),2)</f>
        <v>-</v>
      </c>
      <c r="U12" t="str">
        <f>INDEX(S2PQ_relational[],MATCH(PIs[[#This Row],[GUID]],S2PQ_relational[PIGUID],0),2)</f>
        <v>4Zdmgt25UbXfgJxrggzCIy</v>
      </c>
      <c r="V12" t="b">
        <v>0</v>
      </c>
      <c r="W12" t="b">
        <v>0</v>
      </c>
    </row>
    <row r="13" spans="1:23" ht="409.5" x14ac:dyDescent="0.25">
      <c r="A13" t="s">
        <v>118</v>
      </c>
      <c r="C13" t="s">
        <v>119</v>
      </c>
      <c r="D13" t="s">
        <v>120</v>
      </c>
      <c r="E13" t="s">
        <v>121</v>
      </c>
      <c r="F13" t="s">
        <v>122</v>
      </c>
      <c r="G13" s="57" t="s">
        <v>123</v>
      </c>
      <c r="H13" t="s">
        <v>57</v>
      </c>
      <c r="I13" t="str">
        <f>INDEX(Level[Level],MATCH(PIs[[#This Row],[L]],Level[GUID],0),1)</f>
        <v>Major Must</v>
      </c>
      <c r="N13" t="s">
        <v>124</v>
      </c>
      <c r="O13" t="str">
        <f>INDEX(allsections[[S]:[Order]],MATCH(PIs[[#This Row],[SGUID]],allsections[SGUID],0),1)</f>
        <v>FO 07 GEWASBESCHERMINGSMIDDELEN</v>
      </c>
      <c r="P13" t="str">
        <f>INDEX(allsections[[S]:[Order]],MATCH(PIs[[#This Row],[SGUID]],allsections[SGUID],0),2)</f>
        <v>-</v>
      </c>
      <c r="Q13">
        <f>INDEX(allsections[[S]:[Order]],MATCH(PIs[[#This Row],[SGUID]],allsections[SGUID],0),3)</f>
        <v>7</v>
      </c>
      <c r="R13" t="s">
        <v>125</v>
      </c>
      <c r="S13" t="str">
        <f>INDEX(allsections[[S]:[Order]],MATCH(PIs[[#This Row],[SSGUID]],allsections[SGUID],0),1)</f>
        <v>FO 07.01 Keuze van gewasbeschermingsmiddelen</v>
      </c>
      <c r="T13" t="str">
        <f>INDEX(allsections[[S]:[Order]],MATCH(PIs[[#This Row],[SSGUID]],allsections[SGUID],0),2)</f>
        <v>-</v>
      </c>
      <c r="U13" t="str">
        <f>INDEX(S2PQ_relational[],MATCH(PIs[[#This Row],[GUID]],S2PQ_relational[PIGUID],0),2)</f>
        <v>78wVA7YnBFnvaegzh1b0Ty</v>
      </c>
      <c r="V13" t="b">
        <v>0</v>
      </c>
      <c r="W13" t="b">
        <v>0</v>
      </c>
    </row>
    <row r="14" spans="1:23" ht="409.5" x14ac:dyDescent="0.25">
      <c r="A14" t="s">
        <v>126</v>
      </c>
      <c r="C14" t="s">
        <v>127</v>
      </c>
      <c r="D14" t="s">
        <v>128</v>
      </c>
      <c r="E14" t="s">
        <v>129</v>
      </c>
      <c r="F14" t="s">
        <v>130</v>
      </c>
      <c r="G14" s="57" t="s">
        <v>131</v>
      </c>
      <c r="H14" t="s">
        <v>66</v>
      </c>
      <c r="I14" t="str">
        <f>INDEX(Level[Level],MATCH(PIs[[#This Row],[L]],Level[GUID],0),1)</f>
        <v>Minor Must</v>
      </c>
      <c r="N14" t="s">
        <v>124</v>
      </c>
      <c r="O14" t="str">
        <f>INDEX(allsections[[S]:[Order]],MATCH(PIs[[#This Row],[SGUID]],allsections[SGUID],0),1)</f>
        <v>FO 07 GEWASBESCHERMINGSMIDDELEN</v>
      </c>
      <c r="P14" t="str">
        <f>INDEX(allsections[[S]:[Order]],MATCH(PIs[[#This Row],[SGUID]],allsections[SGUID],0),2)</f>
        <v>-</v>
      </c>
      <c r="Q14">
        <f>INDEX(allsections[[S]:[Order]],MATCH(PIs[[#This Row],[SGUID]],allsections[SGUID],0),3)</f>
        <v>7</v>
      </c>
      <c r="R14" t="s">
        <v>132</v>
      </c>
      <c r="S14" t="str">
        <f>INDEX(allsections[[S]:[Order]],MATCH(PIs[[#This Row],[SSGUID]],allsections[SGUID],0),1)</f>
        <v xml:space="preserve">FO 07.02 Toepassingsregistraties </v>
      </c>
      <c r="T14" t="str">
        <f>INDEX(allsections[[S]:[Order]],MATCH(PIs[[#This Row],[SSGUID]],allsections[SGUID],0),2)</f>
        <v>-</v>
      </c>
      <c r="U14" t="str">
        <f>INDEX(S2PQ_relational[],MATCH(PIs[[#This Row],[GUID]],S2PQ_relational[PIGUID],0),2)</f>
        <v>78wVA7YnBFnvaegzh1b0Ty</v>
      </c>
      <c r="V14" t="b">
        <v>0</v>
      </c>
      <c r="W14" t="b">
        <v>0</v>
      </c>
    </row>
    <row r="15" spans="1:23" ht="409.5" x14ac:dyDescent="0.25">
      <c r="A15" t="s">
        <v>133</v>
      </c>
      <c r="C15" t="s">
        <v>134</v>
      </c>
      <c r="D15" t="s">
        <v>135</v>
      </c>
      <c r="E15" t="s">
        <v>136</v>
      </c>
      <c r="F15" t="s">
        <v>137</v>
      </c>
      <c r="G15" s="57" t="s">
        <v>138</v>
      </c>
      <c r="H15" t="s">
        <v>57</v>
      </c>
      <c r="I15" t="str">
        <f>INDEX(Level[Level],MATCH(PIs[[#This Row],[L]],Level[GUID],0),1)</f>
        <v>Major Must</v>
      </c>
      <c r="N15" t="s">
        <v>124</v>
      </c>
      <c r="O15" t="str">
        <f>INDEX(allsections[[S]:[Order]],MATCH(PIs[[#This Row],[SGUID]],allsections[SGUID],0),1)</f>
        <v>FO 07 GEWASBESCHERMINGSMIDDELEN</v>
      </c>
      <c r="P15" t="str">
        <f>INDEX(allsections[[S]:[Order]],MATCH(PIs[[#This Row],[SGUID]],allsections[SGUID],0),2)</f>
        <v>-</v>
      </c>
      <c r="Q15">
        <f>INDEX(allsections[[S]:[Order]],MATCH(PIs[[#This Row],[SGUID]],allsections[SGUID],0),3)</f>
        <v>7</v>
      </c>
      <c r="R15" t="s">
        <v>125</v>
      </c>
      <c r="S15" t="str">
        <f>INDEX(allsections[[S]:[Order]],MATCH(PIs[[#This Row],[SSGUID]],allsections[SGUID],0),1)</f>
        <v>FO 07.01 Keuze van gewasbeschermingsmiddelen</v>
      </c>
      <c r="T15" t="str">
        <f>INDEX(allsections[[S]:[Order]],MATCH(PIs[[#This Row],[SSGUID]],allsections[SGUID],0),2)</f>
        <v>-</v>
      </c>
      <c r="U15" t="str">
        <f>INDEX(S2PQ_relational[],MATCH(PIs[[#This Row],[GUID]],S2PQ_relational[PIGUID],0),2)</f>
        <v>78wVA7YnBFnvaegzh1b0Ty</v>
      </c>
      <c r="V15" t="b">
        <v>0</v>
      </c>
      <c r="W15" t="b">
        <v>0</v>
      </c>
    </row>
    <row r="16" spans="1:23" ht="409.5" x14ac:dyDescent="0.25">
      <c r="A16" t="s">
        <v>139</v>
      </c>
      <c r="C16" t="s">
        <v>140</v>
      </c>
      <c r="D16" t="s">
        <v>141</v>
      </c>
      <c r="E16" t="s">
        <v>142</v>
      </c>
      <c r="F16" t="s">
        <v>143</v>
      </c>
      <c r="G16" s="57" t="s">
        <v>144</v>
      </c>
      <c r="H16" t="s">
        <v>57</v>
      </c>
      <c r="I16" t="str">
        <f>INDEX(Level[Level],MATCH(PIs[[#This Row],[L]],Level[GUID],0),1)</f>
        <v>Major Must</v>
      </c>
      <c r="N16" t="s">
        <v>124</v>
      </c>
      <c r="O16" t="str">
        <f>INDEX(allsections[[S]:[Order]],MATCH(PIs[[#This Row],[SGUID]],allsections[SGUID],0),1)</f>
        <v>FO 07 GEWASBESCHERMINGSMIDDELEN</v>
      </c>
      <c r="P16" t="str">
        <f>INDEX(allsections[[S]:[Order]],MATCH(PIs[[#This Row],[SGUID]],allsections[SGUID],0),2)</f>
        <v>-</v>
      </c>
      <c r="Q16">
        <f>INDEX(allsections[[S]:[Order]],MATCH(PIs[[#This Row],[SGUID]],allsections[SGUID],0),3)</f>
        <v>7</v>
      </c>
      <c r="R16" t="s">
        <v>132</v>
      </c>
      <c r="S16" t="str">
        <f>INDEX(allsections[[S]:[Order]],MATCH(PIs[[#This Row],[SSGUID]],allsections[SGUID],0),1)</f>
        <v xml:space="preserve">FO 07.02 Toepassingsregistraties </v>
      </c>
      <c r="T16" t="str">
        <f>INDEX(allsections[[S]:[Order]],MATCH(PIs[[#This Row],[SSGUID]],allsections[SGUID],0),2)</f>
        <v>-</v>
      </c>
      <c r="U16" t="str">
        <f>INDEX(S2PQ_relational[],MATCH(PIs[[#This Row],[GUID]],S2PQ_relational[PIGUID],0),2)</f>
        <v>78wVA7YnBFnvaegzh1b0Ty</v>
      </c>
      <c r="V16" t="b">
        <v>0</v>
      </c>
      <c r="W16" t="b">
        <v>0</v>
      </c>
    </row>
    <row r="17" spans="1:23" ht="409.5" x14ac:dyDescent="0.25">
      <c r="A17" t="s">
        <v>145</v>
      </c>
      <c r="C17" t="s">
        <v>146</v>
      </c>
      <c r="D17" t="s">
        <v>147</v>
      </c>
      <c r="E17" t="s">
        <v>148</v>
      </c>
      <c r="F17" t="s">
        <v>149</v>
      </c>
      <c r="G17" s="57" t="s">
        <v>150</v>
      </c>
      <c r="H17" t="s">
        <v>48</v>
      </c>
      <c r="I17" t="str">
        <f>INDEX(Level[Level],MATCH(PIs[[#This Row],[L]],Level[GUID],0),1)</f>
        <v>Aanbeveling</v>
      </c>
      <c r="N17" t="s">
        <v>124</v>
      </c>
      <c r="O17" t="str">
        <f>INDEX(allsections[[S]:[Order]],MATCH(PIs[[#This Row],[SGUID]],allsections[SGUID],0),1)</f>
        <v>FO 07 GEWASBESCHERMINGSMIDDELEN</v>
      </c>
      <c r="P17" t="str">
        <f>INDEX(allsections[[S]:[Order]],MATCH(PIs[[#This Row],[SGUID]],allsections[SGUID],0),2)</f>
        <v>-</v>
      </c>
      <c r="Q17">
        <f>INDEX(allsections[[S]:[Order]],MATCH(PIs[[#This Row],[SGUID]],allsections[SGUID],0),3)</f>
        <v>7</v>
      </c>
      <c r="R17" t="s">
        <v>132</v>
      </c>
      <c r="S17" t="str">
        <f>INDEX(allsections[[S]:[Order]],MATCH(PIs[[#This Row],[SSGUID]],allsections[SGUID],0),1)</f>
        <v xml:space="preserve">FO 07.02 Toepassingsregistraties </v>
      </c>
      <c r="T17" t="str">
        <f>INDEX(allsections[[S]:[Order]],MATCH(PIs[[#This Row],[SSGUID]],allsections[SGUID],0),2)</f>
        <v>-</v>
      </c>
      <c r="U17" t="str">
        <f>INDEX(S2PQ_relational[],MATCH(PIs[[#This Row],[GUID]],S2PQ_relational[PIGUID],0),2)</f>
        <v>78wVA7YnBFnvaegzh1b0Ty</v>
      </c>
      <c r="V17" t="b">
        <v>0</v>
      </c>
      <c r="W17" t="b">
        <v>0</v>
      </c>
    </row>
    <row r="18" spans="1:23" x14ac:dyDescent="0.25">
      <c r="A18" t="s">
        <v>151</v>
      </c>
      <c r="C18" t="s">
        <v>152</v>
      </c>
      <c r="D18" t="s">
        <v>153</v>
      </c>
      <c r="E18" t="s">
        <v>154</v>
      </c>
      <c r="F18" t="s">
        <v>155</v>
      </c>
      <c r="G18" t="s">
        <v>156</v>
      </c>
      <c r="H18" t="s">
        <v>66</v>
      </c>
      <c r="I18" t="str">
        <f>INDEX(Level[Level],MATCH(PIs[[#This Row],[L]],Level[GUID],0),1)</f>
        <v>Minor Must</v>
      </c>
      <c r="N18" t="s">
        <v>124</v>
      </c>
      <c r="O18" t="str">
        <f>INDEX(allsections[[S]:[Order]],MATCH(PIs[[#This Row],[SGUID]],allsections[SGUID],0),1)</f>
        <v>FO 07 GEWASBESCHERMINGSMIDDELEN</v>
      </c>
      <c r="P18" t="str">
        <f>INDEX(allsections[[S]:[Order]],MATCH(PIs[[#This Row],[SGUID]],allsections[SGUID],0),2)</f>
        <v>-</v>
      </c>
      <c r="Q18">
        <f>INDEX(allsections[[S]:[Order]],MATCH(PIs[[#This Row],[SGUID]],allsections[SGUID],0),3)</f>
        <v>7</v>
      </c>
      <c r="R18" t="s">
        <v>132</v>
      </c>
      <c r="S18" t="str">
        <f>INDEX(allsections[[S]:[Order]],MATCH(PIs[[#This Row],[SSGUID]],allsections[SGUID],0),1)</f>
        <v xml:space="preserve">FO 07.02 Toepassingsregistraties </v>
      </c>
      <c r="T18" t="str">
        <f>INDEX(allsections[[S]:[Order]],MATCH(PIs[[#This Row],[SSGUID]],allsections[SGUID],0),2)</f>
        <v>-</v>
      </c>
      <c r="U18" t="str">
        <f>INDEX(S2PQ_relational[],MATCH(PIs[[#This Row],[GUID]],S2PQ_relational[PIGUID],0),2)</f>
        <v>78wVA7YnBFnvaegzh1b0Ty</v>
      </c>
      <c r="V18" t="b">
        <v>0</v>
      </c>
      <c r="W18" t="b">
        <v>0</v>
      </c>
    </row>
    <row r="19" spans="1:23" ht="409.5" x14ac:dyDescent="0.25">
      <c r="A19" t="s">
        <v>157</v>
      </c>
      <c r="C19" t="s">
        <v>158</v>
      </c>
      <c r="D19" t="s">
        <v>159</v>
      </c>
      <c r="E19" t="s">
        <v>160</v>
      </c>
      <c r="F19" t="s">
        <v>161</v>
      </c>
      <c r="G19" s="57" t="s">
        <v>162</v>
      </c>
      <c r="H19" t="s">
        <v>48</v>
      </c>
      <c r="I19" t="str">
        <f>INDEX(Level[Level],MATCH(PIs[[#This Row],[L]],Level[GUID],0),1)</f>
        <v>Aanbeveling</v>
      </c>
      <c r="N19" t="s">
        <v>124</v>
      </c>
      <c r="O19" t="str">
        <f>INDEX(allsections[[S]:[Order]],MATCH(PIs[[#This Row],[SGUID]],allsections[SGUID],0),1)</f>
        <v>FO 07 GEWASBESCHERMINGSMIDDELEN</v>
      </c>
      <c r="P19" t="str">
        <f>INDEX(allsections[[S]:[Order]],MATCH(PIs[[#This Row],[SGUID]],allsections[SGUID],0),2)</f>
        <v>-</v>
      </c>
      <c r="Q19">
        <f>INDEX(allsections[[S]:[Order]],MATCH(PIs[[#This Row],[SGUID]],allsections[SGUID],0),3)</f>
        <v>7</v>
      </c>
      <c r="R19" t="s">
        <v>132</v>
      </c>
      <c r="S19" t="str">
        <f>INDEX(allsections[[S]:[Order]],MATCH(PIs[[#This Row],[SSGUID]],allsections[SGUID],0),1)</f>
        <v xml:space="preserve">FO 07.02 Toepassingsregistraties </v>
      </c>
      <c r="T19" t="str">
        <f>INDEX(allsections[[S]:[Order]],MATCH(PIs[[#This Row],[SSGUID]],allsections[SGUID],0),2)</f>
        <v>-</v>
      </c>
      <c r="U19" t="str">
        <f>INDEX(S2PQ_relational[],MATCH(PIs[[#This Row],[GUID]],S2PQ_relational[PIGUID],0),2)</f>
        <v>78wVA7YnBFnvaegzh1b0Ty</v>
      </c>
      <c r="V19" t="b">
        <v>0</v>
      </c>
      <c r="W19" t="b">
        <v>0</v>
      </c>
    </row>
    <row r="20" spans="1:23" ht="409.5" x14ac:dyDescent="0.25">
      <c r="A20" t="s">
        <v>163</v>
      </c>
      <c r="C20" t="s">
        <v>164</v>
      </c>
      <c r="D20" t="s">
        <v>165</v>
      </c>
      <c r="E20" t="s">
        <v>166</v>
      </c>
      <c r="F20" t="s">
        <v>167</v>
      </c>
      <c r="G20" s="57" t="s">
        <v>168</v>
      </c>
      <c r="H20" t="s">
        <v>66</v>
      </c>
      <c r="I20" t="str">
        <f>INDEX(Level[Level],MATCH(PIs[[#This Row],[L]],Level[GUID],0),1)</f>
        <v>Minor Must</v>
      </c>
      <c r="N20" t="s">
        <v>124</v>
      </c>
      <c r="O20" t="str">
        <f>INDEX(allsections[[S]:[Order]],MATCH(PIs[[#This Row],[SGUID]],allsections[SGUID],0),1)</f>
        <v>FO 07 GEWASBESCHERMINGSMIDDELEN</v>
      </c>
      <c r="P20" t="str">
        <f>INDEX(allsections[[S]:[Order]],MATCH(PIs[[#This Row],[SGUID]],allsections[SGUID],0),2)</f>
        <v>-</v>
      </c>
      <c r="Q20">
        <f>INDEX(allsections[[S]:[Order]],MATCH(PIs[[#This Row],[SGUID]],allsections[SGUID],0),3)</f>
        <v>7</v>
      </c>
      <c r="R20" t="s">
        <v>169</v>
      </c>
      <c r="S20" t="str">
        <f>INDEX(allsections[[S]:[Order]],MATCH(PIs[[#This Row],[SSGUID]],allsections[SGUID],0),1)</f>
        <v xml:space="preserve">FO 07.08 Toepassing van andere stoffen </v>
      </c>
      <c r="T20" t="str">
        <f>INDEX(allsections[[S]:[Order]],MATCH(PIs[[#This Row],[SSGUID]],allsections[SGUID],0),2)</f>
        <v>-</v>
      </c>
      <c r="U20">
        <f>INDEX(S2PQ_relational[],MATCH(PIs[[#This Row],[GUID]],S2PQ_relational[PIGUID],0),2)</f>
        <v>0</v>
      </c>
      <c r="V20" t="b">
        <v>0</v>
      </c>
      <c r="W20" t="b">
        <v>0</v>
      </c>
    </row>
    <row r="21" spans="1:23" ht="409.5" x14ac:dyDescent="0.25">
      <c r="A21" t="s">
        <v>170</v>
      </c>
      <c r="C21" t="s">
        <v>171</v>
      </c>
      <c r="D21" t="s">
        <v>172</v>
      </c>
      <c r="E21" t="s">
        <v>173</v>
      </c>
      <c r="F21" t="s">
        <v>174</v>
      </c>
      <c r="G21" s="57" t="s">
        <v>175</v>
      </c>
      <c r="H21" t="s">
        <v>66</v>
      </c>
      <c r="I21" t="str">
        <f>INDEX(Level[Level],MATCH(PIs[[#This Row],[L]],Level[GUID],0),1)</f>
        <v>Minor Must</v>
      </c>
      <c r="N21" t="s">
        <v>124</v>
      </c>
      <c r="O21" t="str">
        <f>INDEX(allsections[[S]:[Order]],MATCH(PIs[[#This Row],[SGUID]],allsections[SGUID],0),1)</f>
        <v>FO 07 GEWASBESCHERMINGSMIDDELEN</v>
      </c>
      <c r="P21" t="str">
        <f>INDEX(allsections[[S]:[Order]],MATCH(PIs[[#This Row],[SGUID]],allsections[SGUID],0),2)</f>
        <v>-</v>
      </c>
      <c r="Q21">
        <f>INDEX(allsections[[S]:[Order]],MATCH(PIs[[#This Row],[SGUID]],allsections[SGUID],0),3)</f>
        <v>7</v>
      </c>
      <c r="R21" t="s">
        <v>176</v>
      </c>
      <c r="S21" t="str">
        <f>INDEX(allsections[[S]:[Order]],MATCH(PIs[[#This Row],[SSGUID]],allsections[SGUID],0),1)</f>
        <v>FO 07.04 Opslag van gewasbeschermingsmiddelen en producten voor naoogstbehandeling</v>
      </c>
      <c r="T21" t="str">
        <f>INDEX(allsections[[S]:[Order]],MATCH(PIs[[#This Row],[SSGUID]],allsections[SGUID],0),2)</f>
        <v>-</v>
      </c>
      <c r="U21" t="str">
        <f>INDEX(S2PQ_relational[],MATCH(PIs[[#This Row],[GUID]],S2PQ_relational[PIGUID],0),2)</f>
        <v>5tEJuAZKG5KWmgCRdpscul</v>
      </c>
      <c r="V21" t="b">
        <v>0</v>
      </c>
      <c r="W21" t="b">
        <v>0</v>
      </c>
    </row>
    <row r="22" spans="1:23" ht="409.5" x14ac:dyDescent="0.25">
      <c r="A22" t="s">
        <v>177</v>
      </c>
      <c r="C22" t="s">
        <v>178</v>
      </c>
      <c r="D22" t="s">
        <v>179</v>
      </c>
      <c r="E22" t="s">
        <v>180</v>
      </c>
      <c r="F22" t="s">
        <v>181</v>
      </c>
      <c r="G22" s="57" t="s">
        <v>182</v>
      </c>
      <c r="H22" t="s">
        <v>57</v>
      </c>
      <c r="I22" t="str">
        <f>INDEX(Level[Level],MATCH(PIs[[#This Row],[L]],Level[GUID],0),1)</f>
        <v>Major Must</v>
      </c>
      <c r="N22" t="s">
        <v>124</v>
      </c>
      <c r="O22" t="str">
        <f>INDEX(allsections[[S]:[Order]],MATCH(PIs[[#This Row],[SGUID]],allsections[SGUID],0),1)</f>
        <v>FO 07 GEWASBESCHERMINGSMIDDELEN</v>
      </c>
      <c r="P22" t="str">
        <f>INDEX(allsections[[S]:[Order]],MATCH(PIs[[#This Row],[SGUID]],allsections[SGUID],0),2)</f>
        <v>-</v>
      </c>
      <c r="Q22">
        <f>INDEX(allsections[[S]:[Order]],MATCH(PIs[[#This Row],[SGUID]],allsections[SGUID],0),3)</f>
        <v>7</v>
      </c>
      <c r="R22" t="s">
        <v>183</v>
      </c>
      <c r="S22" t="str">
        <f>INDEX(allsections[[S]:[Order]],MATCH(PIs[[#This Row],[SSGUID]],allsections[SGUID],0),1)</f>
        <v>FO 07.06 Lege fusten van gewasbeschermingsmiddelen</v>
      </c>
      <c r="T22" t="str">
        <f>INDEX(allsections[[S]:[Order]],MATCH(PIs[[#This Row],[SSGUID]],allsections[SGUID],0),2)</f>
        <v>-</v>
      </c>
      <c r="U22" t="str">
        <f>INDEX(S2PQ_relational[],MATCH(PIs[[#This Row],[GUID]],S2PQ_relational[PIGUID],0),2)</f>
        <v>78wVA7YnBFnvaegzh1b0Ty</v>
      </c>
      <c r="V22" t="b">
        <v>0</v>
      </c>
      <c r="W22" t="b">
        <v>0</v>
      </c>
    </row>
    <row r="23" spans="1:23" x14ac:dyDescent="0.25">
      <c r="A23" t="s">
        <v>184</v>
      </c>
      <c r="C23" t="s">
        <v>185</v>
      </c>
      <c r="D23" t="s">
        <v>186</v>
      </c>
      <c r="E23" t="s">
        <v>187</v>
      </c>
      <c r="F23" t="s">
        <v>188</v>
      </c>
      <c r="G23" t="s">
        <v>189</v>
      </c>
      <c r="H23" t="s">
        <v>66</v>
      </c>
      <c r="I23" t="str">
        <f>INDEX(Level[Level],MATCH(PIs[[#This Row],[L]],Level[GUID],0),1)</f>
        <v>Minor Must</v>
      </c>
      <c r="N23" t="s">
        <v>124</v>
      </c>
      <c r="O23" t="str">
        <f>INDEX(allsections[[S]:[Order]],MATCH(PIs[[#This Row],[SGUID]],allsections[SGUID],0),1)</f>
        <v>FO 07 GEWASBESCHERMINGSMIDDELEN</v>
      </c>
      <c r="P23" t="str">
        <f>INDEX(allsections[[S]:[Order]],MATCH(PIs[[#This Row],[SGUID]],allsections[SGUID],0),2)</f>
        <v>-</v>
      </c>
      <c r="Q23">
        <f>INDEX(allsections[[S]:[Order]],MATCH(PIs[[#This Row],[SGUID]],allsections[SGUID],0),3)</f>
        <v>7</v>
      </c>
      <c r="R23" t="s">
        <v>176</v>
      </c>
      <c r="S23" t="str">
        <f>INDEX(allsections[[S]:[Order]],MATCH(PIs[[#This Row],[SSGUID]],allsections[SGUID],0),1)</f>
        <v>FO 07.04 Opslag van gewasbeschermingsmiddelen en producten voor naoogstbehandeling</v>
      </c>
      <c r="T23" t="str">
        <f>INDEX(allsections[[S]:[Order]],MATCH(PIs[[#This Row],[SSGUID]],allsections[SGUID],0),2)</f>
        <v>-</v>
      </c>
      <c r="U23" t="str">
        <f>INDEX(S2PQ_relational[],MATCH(PIs[[#This Row],[GUID]],S2PQ_relational[PIGUID],0),2)</f>
        <v>5tEJuAZKG5KWmgCRdpscul</v>
      </c>
      <c r="V23" t="b">
        <v>0</v>
      </c>
      <c r="W23" t="b">
        <v>0</v>
      </c>
    </row>
    <row r="24" spans="1:23" x14ac:dyDescent="0.25">
      <c r="A24" t="s">
        <v>190</v>
      </c>
      <c r="C24" t="s">
        <v>191</v>
      </c>
      <c r="D24" t="s">
        <v>192</v>
      </c>
      <c r="E24" t="s">
        <v>193</v>
      </c>
      <c r="F24" t="s">
        <v>194</v>
      </c>
      <c r="G24" t="s">
        <v>195</v>
      </c>
      <c r="H24" t="s">
        <v>66</v>
      </c>
      <c r="I24" t="str">
        <f>INDEX(Level[Level],MATCH(PIs[[#This Row],[L]],Level[GUID],0),1)</f>
        <v>Minor Must</v>
      </c>
      <c r="N24" t="s">
        <v>124</v>
      </c>
      <c r="O24" t="str">
        <f>INDEX(allsections[[S]:[Order]],MATCH(PIs[[#This Row],[SGUID]],allsections[SGUID],0),1)</f>
        <v>FO 07 GEWASBESCHERMINGSMIDDELEN</v>
      </c>
      <c r="P24" t="str">
        <f>INDEX(allsections[[S]:[Order]],MATCH(PIs[[#This Row],[SGUID]],allsections[SGUID],0),2)</f>
        <v>-</v>
      </c>
      <c r="Q24">
        <f>INDEX(allsections[[S]:[Order]],MATCH(PIs[[#This Row],[SGUID]],allsections[SGUID],0),3)</f>
        <v>7</v>
      </c>
      <c r="R24" t="s">
        <v>176</v>
      </c>
      <c r="S24" t="str">
        <f>INDEX(allsections[[S]:[Order]],MATCH(PIs[[#This Row],[SSGUID]],allsections[SGUID],0),1)</f>
        <v>FO 07.04 Opslag van gewasbeschermingsmiddelen en producten voor naoogstbehandeling</v>
      </c>
      <c r="T24" t="str">
        <f>INDEX(allsections[[S]:[Order]],MATCH(PIs[[#This Row],[SSGUID]],allsections[SGUID],0),2)</f>
        <v>-</v>
      </c>
      <c r="U24" t="str">
        <f>INDEX(S2PQ_relational[],MATCH(PIs[[#This Row],[GUID]],S2PQ_relational[PIGUID],0),2)</f>
        <v>5tEJuAZKG5KWmgCRdpscul</v>
      </c>
      <c r="V24" t="b">
        <v>0</v>
      </c>
      <c r="W24" t="b">
        <v>0</v>
      </c>
    </row>
    <row r="25" spans="1:23" x14ac:dyDescent="0.25">
      <c r="A25" t="s">
        <v>196</v>
      </c>
      <c r="C25" t="s">
        <v>197</v>
      </c>
      <c r="D25" t="s">
        <v>198</v>
      </c>
      <c r="E25" t="s">
        <v>199</v>
      </c>
      <c r="F25" t="s">
        <v>200</v>
      </c>
      <c r="G25" t="s">
        <v>201</v>
      </c>
      <c r="H25" t="s">
        <v>66</v>
      </c>
      <c r="I25" t="str">
        <f>INDEX(Level[Level],MATCH(PIs[[#This Row],[L]],Level[GUID],0),1)</f>
        <v>Minor Must</v>
      </c>
      <c r="N25" t="s">
        <v>124</v>
      </c>
      <c r="O25" t="str">
        <f>INDEX(allsections[[S]:[Order]],MATCH(PIs[[#This Row],[SGUID]],allsections[SGUID],0),1)</f>
        <v>FO 07 GEWASBESCHERMINGSMIDDELEN</v>
      </c>
      <c r="P25" t="str">
        <f>INDEX(allsections[[S]:[Order]],MATCH(PIs[[#This Row],[SGUID]],allsections[SGUID],0),2)</f>
        <v>-</v>
      </c>
      <c r="Q25">
        <f>INDEX(allsections[[S]:[Order]],MATCH(PIs[[#This Row],[SGUID]],allsections[SGUID],0),3)</f>
        <v>7</v>
      </c>
      <c r="R25" t="s">
        <v>183</v>
      </c>
      <c r="S25" t="str">
        <f>INDEX(allsections[[S]:[Order]],MATCH(PIs[[#This Row],[SSGUID]],allsections[SGUID],0),1)</f>
        <v>FO 07.06 Lege fusten van gewasbeschermingsmiddelen</v>
      </c>
      <c r="T25" t="str">
        <f>INDEX(allsections[[S]:[Order]],MATCH(PIs[[#This Row],[SSGUID]],allsections[SGUID],0),2)</f>
        <v>-</v>
      </c>
      <c r="U25" t="str">
        <f>INDEX(S2PQ_relational[],MATCH(PIs[[#This Row],[GUID]],S2PQ_relational[PIGUID],0),2)</f>
        <v>78wVA7YnBFnvaegzh1b0Ty</v>
      </c>
      <c r="V25" t="b">
        <v>0</v>
      </c>
      <c r="W25" t="b">
        <v>0</v>
      </c>
    </row>
    <row r="26" spans="1:23" ht="409.5" x14ac:dyDescent="0.25">
      <c r="A26" t="s">
        <v>202</v>
      </c>
      <c r="C26" t="s">
        <v>203</v>
      </c>
      <c r="D26" t="s">
        <v>204</v>
      </c>
      <c r="E26" t="s">
        <v>205</v>
      </c>
      <c r="F26" t="s">
        <v>206</v>
      </c>
      <c r="G26" s="57" t="s">
        <v>207</v>
      </c>
      <c r="H26" t="s">
        <v>66</v>
      </c>
      <c r="I26" t="str">
        <f>INDEX(Level[Level],MATCH(PIs[[#This Row],[L]],Level[GUID],0),1)</f>
        <v>Minor Must</v>
      </c>
      <c r="N26" t="s">
        <v>208</v>
      </c>
      <c r="O26" t="str">
        <f>INDEX(allsections[[S]:[Order]],MATCH(PIs[[#This Row],[SGUID]],allsections[SGUID],0),1)</f>
        <v xml:space="preserve">FO 01 BEHEER </v>
      </c>
      <c r="P26" t="str">
        <f>INDEX(allsections[[S]:[Order]],MATCH(PIs[[#This Row],[SGUID]],allsections[SGUID],0),2)</f>
        <v>-</v>
      </c>
      <c r="Q26">
        <f>INDEX(allsections[[S]:[Order]],MATCH(PIs[[#This Row],[SGUID]],allsections[SGUID],0),3)</f>
        <v>1</v>
      </c>
      <c r="R26" t="s">
        <v>209</v>
      </c>
      <c r="S26" t="str">
        <f>INDEX(allsections[[S]:[Order]],MATCH(PIs[[#This Row],[SSGUID]],allsections[SGUID],0),1)</f>
        <v>FO 01.04 Training en toewijzing van verantwoordelijkheden</v>
      </c>
      <c r="T26" t="str">
        <f>INDEX(allsections[[S]:[Order]],MATCH(PIs[[#This Row],[SSGUID]],allsections[SGUID],0),2)</f>
        <v>-</v>
      </c>
      <c r="U26">
        <f>INDEX(S2PQ_relational[],MATCH(PIs[[#This Row],[GUID]],S2PQ_relational[PIGUID],0),2)</f>
        <v>0</v>
      </c>
      <c r="V26" t="b">
        <v>0</v>
      </c>
      <c r="W26" t="b">
        <v>0</v>
      </c>
    </row>
    <row r="27" spans="1:23" x14ac:dyDescent="0.25">
      <c r="A27" t="s">
        <v>210</v>
      </c>
      <c r="C27" t="s">
        <v>211</v>
      </c>
      <c r="D27" t="s">
        <v>212</v>
      </c>
      <c r="E27" t="s">
        <v>213</v>
      </c>
      <c r="F27" t="s">
        <v>214</v>
      </c>
      <c r="G27" t="s">
        <v>215</v>
      </c>
      <c r="H27" t="s">
        <v>66</v>
      </c>
      <c r="I27" t="str">
        <f>INDEX(Level[Level],MATCH(PIs[[#This Row],[L]],Level[GUID],0),1)</f>
        <v>Minor Must</v>
      </c>
      <c r="N27" t="s">
        <v>124</v>
      </c>
      <c r="O27" t="str">
        <f>INDEX(allsections[[S]:[Order]],MATCH(PIs[[#This Row],[SGUID]],allsections[SGUID],0),1)</f>
        <v>FO 07 GEWASBESCHERMINGSMIDDELEN</v>
      </c>
      <c r="P27" t="str">
        <f>INDEX(allsections[[S]:[Order]],MATCH(PIs[[#This Row],[SGUID]],allsections[SGUID],0),2)</f>
        <v>-</v>
      </c>
      <c r="Q27">
        <f>INDEX(allsections[[S]:[Order]],MATCH(PIs[[#This Row],[SGUID]],allsections[SGUID],0),3)</f>
        <v>7</v>
      </c>
      <c r="R27" t="s">
        <v>183</v>
      </c>
      <c r="S27" t="str">
        <f>INDEX(allsections[[S]:[Order]],MATCH(PIs[[#This Row],[SSGUID]],allsections[SGUID],0),1)</f>
        <v>FO 07.06 Lege fusten van gewasbeschermingsmiddelen</v>
      </c>
      <c r="T27" t="str">
        <f>INDEX(allsections[[S]:[Order]],MATCH(PIs[[#This Row],[SSGUID]],allsections[SGUID],0),2)</f>
        <v>-</v>
      </c>
      <c r="U27" t="str">
        <f>INDEX(S2PQ_relational[],MATCH(PIs[[#This Row],[GUID]],S2PQ_relational[PIGUID],0),2)</f>
        <v>78wVA7YnBFnvaegzh1b0Ty</v>
      </c>
      <c r="V27" t="b">
        <v>0</v>
      </c>
      <c r="W27" t="b">
        <v>0</v>
      </c>
    </row>
    <row r="28" spans="1:23" x14ac:dyDescent="0.25">
      <c r="A28" t="s">
        <v>216</v>
      </c>
      <c r="C28" t="s">
        <v>217</v>
      </c>
      <c r="D28" t="s">
        <v>218</v>
      </c>
      <c r="E28" t="s">
        <v>219</v>
      </c>
      <c r="F28" t="s">
        <v>220</v>
      </c>
      <c r="G28" t="s">
        <v>221</v>
      </c>
      <c r="H28" t="s">
        <v>57</v>
      </c>
      <c r="I28" t="str">
        <f>INDEX(Level[Level],MATCH(PIs[[#This Row],[L]],Level[GUID],0),1)</f>
        <v>Major Must</v>
      </c>
      <c r="N28" t="s">
        <v>124</v>
      </c>
      <c r="O28" t="str">
        <f>INDEX(allsections[[S]:[Order]],MATCH(PIs[[#This Row],[SGUID]],allsections[SGUID],0),1)</f>
        <v>FO 07 GEWASBESCHERMINGSMIDDELEN</v>
      </c>
      <c r="P28" t="str">
        <f>INDEX(allsections[[S]:[Order]],MATCH(PIs[[#This Row],[SGUID]],allsections[SGUID],0),2)</f>
        <v>-</v>
      </c>
      <c r="Q28">
        <f>INDEX(allsections[[S]:[Order]],MATCH(PIs[[#This Row],[SGUID]],allsections[SGUID],0),3)</f>
        <v>7</v>
      </c>
      <c r="R28" t="s">
        <v>183</v>
      </c>
      <c r="S28" t="str">
        <f>INDEX(allsections[[S]:[Order]],MATCH(PIs[[#This Row],[SSGUID]],allsections[SGUID],0),1)</f>
        <v>FO 07.06 Lege fusten van gewasbeschermingsmiddelen</v>
      </c>
      <c r="T28" t="str">
        <f>INDEX(allsections[[S]:[Order]],MATCH(PIs[[#This Row],[SSGUID]],allsections[SGUID],0),2)</f>
        <v>-</v>
      </c>
      <c r="U28" t="str">
        <f>INDEX(S2PQ_relational[],MATCH(PIs[[#This Row],[GUID]],S2PQ_relational[PIGUID],0),2)</f>
        <v>78wVA7YnBFnvaegzh1b0Ty</v>
      </c>
      <c r="V28" t="b">
        <v>0</v>
      </c>
      <c r="W28" t="b">
        <v>0</v>
      </c>
    </row>
    <row r="29" spans="1:23" x14ac:dyDescent="0.25">
      <c r="A29" t="s">
        <v>222</v>
      </c>
      <c r="C29" t="s">
        <v>223</v>
      </c>
      <c r="D29" t="s">
        <v>224</v>
      </c>
      <c r="E29" t="s">
        <v>225</v>
      </c>
      <c r="F29" t="s">
        <v>226</v>
      </c>
      <c r="G29" t="s">
        <v>227</v>
      </c>
      <c r="H29" t="s">
        <v>66</v>
      </c>
      <c r="I29" t="str">
        <f>INDEX(Level[Level],MATCH(PIs[[#This Row],[L]],Level[GUID],0),1)</f>
        <v>Minor Must</v>
      </c>
      <c r="N29" t="s">
        <v>124</v>
      </c>
      <c r="O29" t="str">
        <f>INDEX(allsections[[S]:[Order]],MATCH(PIs[[#This Row],[SGUID]],allsections[SGUID],0),1)</f>
        <v>FO 07 GEWASBESCHERMINGSMIDDELEN</v>
      </c>
      <c r="P29" t="str">
        <f>INDEX(allsections[[S]:[Order]],MATCH(PIs[[#This Row],[SGUID]],allsections[SGUID],0),2)</f>
        <v>-</v>
      </c>
      <c r="Q29">
        <f>INDEX(allsections[[S]:[Order]],MATCH(PIs[[#This Row],[SGUID]],allsections[SGUID],0),3)</f>
        <v>7</v>
      </c>
      <c r="R29" t="s">
        <v>228</v>
      </c>
      <c r="S29" t="str">
        <f>INDEX(allsections[[S]:[Order]],MATCH(PIs[[#This Row],[SSGUID]],allsections[SGUID],0),1)</f>
        <v xml:space="preserve">FO 07.07 Verouderde gewasbeschermingsmiddelen </v>
      </c>
      <c r="T29" t="str">
        <f>INDEX(allsections[[S]:[Order]],MATCH(PIs[[#This Row],[SSGUID]],allsections[SGUID],0),2)</f>
        <v>-</v>
      </c>
      <c r="U29" t="str">
        <f>INDEX(S2PQ_relational[],MATCH(PIs[[#This Row],[GUID]],S2PQ_relational[PIGUID],0),2)</f>
        <v>78wVA7YnBFnvaegzh1b0Ty</v>
      </c>
      <c r="V29" t="b">
        <v>0</v>
      </c>
      <c r="W29" t="b">
        <v>0</v>
      </c>
    </row>
    <row r="30" spans="1:23" x14ac:dyDescent="0.25">
      <c r="A30" t="s">
        <v>229</v>
      </c>
      <c r="C30" t="s">
        <v>230</v>
      </c>
      <c r="D30" t="s">
        <v>231</v>
      </c>
      <c r="E30" t="s">
        <v>232</v>
      </c>
      <c r="F30" t="s">
        <v>233</v>
      </c>
      <c r="G30" t="s">
        <v>234</v>
      </c>
      <c r="H30" t="s">
        <v>66</v>
      </c>
      <c r="I30" t="str">
        <f>INDEX(Level[Level],MATCH(PIs[[#This Row],[L]],Level[GUID],0),1)</f>
        <v>Minor Must</v>
      </c>
      <c r="N30" t="s">
        <v>49</v>
      </c>
      <c r="O30" t="str">
        <f>INDEX(allsections[[S]:[Order]],MATCH(PIs[[#This Row],[SGUID]],allsections[SGUID],0),1)</f>
        <v>FO 04 BODEM, PLANTENVOEDING EN MESTSTOFFEN</v>
      </c>
      <c r="P30" t="str">
        <f>INDEX(allsections[[S]:[Order]],MATCH(PIs[[#This Row],[SGUID]],allsections[SGUID],0),2)</f>
        <v>-</v>
      </c>
      <c r="Q30">
        <f>INDEX(allsections[[S]:[Order]],MATCH(PIs[[#This Row],[SGUID]],allsections[SGUID],0),3)</f>
        <v>4</v>
      </c>
      <c r="R30" t="s">
        <v>87</v>
      </c>
      <c r="S30" t="str">
        <f>INDEX(allsections[[S]:[Order]],MATCH(PIs[[#This Row],[SSGUID]],allsections[SGUID],0),1)</f>
        <v>FO 04.07 Opslag van meststoffen en biostimulanten</v>
      </c>
      <c r="T30" t="str">
        <f>INDEX(allsections[[S]:[Order]],MATCH(PIs[[#This Row],[SSGUID]],allsections[SGUID],0),2)</f>
        <v>-</v>
      </c>
      <c r="U30">
        <f>INDEX(S2PQ_relational[],MATCH(PIs[[#This Row],[GUID]],S2PQ_relational[PIGUID],0),2)</f>
        <v>0</v>
      </c>
      <c r="V30" t="b">
        <v>0</v>
      </c>
      <c r="W30" t="b">
        <v>0</v>
      </c>
    </row>
    <row r="31" spans="1:23" ht="409.5" x14ac:dyDescent="0.25">
      <c r="A31" t="s">
        <v>235</v>
      </c>
      <c r="C31" t="s">
        <v>236</v>
      </c>
      <c r="D31" t="s">
        <v>237</v>
      </c>
      <c r="E31" t="s">
        <v>238</v>
      </c>
      <c r="F31" t="s">
        <v>239</v>
      </c>
      <c r="G31" s="57" t="s">
        <v>240</v>
      </c>
      <c r="H31" t="s">
        <v>57</v>
      </c>
      <c r="I31" t="str">
        <f>INDEX(Level[Level],MATCH(PIs[[#This Row],[L]],Level[GUID],0),1)</f>
        <v>Major Must</v>
      </c>
      <c r="N31" t="s">
        <v>124</v>
      </c>
      <c r="O31" t="str">
        <f>INDEX(allsections[[S]:[Order]],MATCH(PIs[[#This Row],[SGUID]],allsections[SGUID],0),1)</f>
        <v>FO 07 GEWASBESCHERMINGSMIDDELEN</v>
      </c>
      <c r="P31" t="str">
        <f>INDEX(allsections[[S]:[Order]],MATCH(PIs[[#This Row],[SGUID]],allsections[SGUID],0),2)</f>
        <v>-</v>
      </c>
      <c r="Q31">
        <f>INDEX(allsections[[S]:[Order]],MATCH(PIs[[#This Row],[SGUID]],allsections[SGUID],0),3)</f>
        <v>7</v>
      </c>
      <c r="R31" t="s">
        <v>125</v>
      </c>
      <c r="S31" t="str">
        <f>INDEX(allsections[[S]:[Order]],MATCH(PIs[[#This Row],[SSGUID]],allsections[SGUID],0),1)</f>
        <v>FO 07.01 Keuze van gewasbeschermingsmiddelen</v>
      </c>
      <c r="T31" t="str">
        <f>INDEX(allsections[[S]:[Order]],MATCH(PIs[[#This Row],[SSGUID]],allsections[SGUID],0),2)</f>
        <v>-</v>
      </c>
      <c r="U31" t="str">
        <f>INDEX(S2PQ_relational[],MATCH(PIs[[#This Row],[GUID]],S2PQ_relational[PIGUID],0),2)</f>
        <v>78wVA7YnBFnvaegzh1b0Ty</v>
      </c>
      <c r="V31" t="b">
        <v>0</v>
      </c>
      <c r="W31" t="b">
        <v>0</v>
      </c>
    </row>
    <row r="32" spans="1:23" ht="409.5" x14ac:dyDescent="0.25">
      <c r="A32" t="s">
        <v>241</v>
      </c>
      <c r="C32" t="s">
        <v>242</v>
      </c>
      <c r="D32" t="s">
        <v>243</v>
      </c>
      <c r="E32" t="s">
        <v>244</v>
      </c>
      <c r="F32" t="s">
        <v>245</v>
      </c>
      <c r="G32" s="57" t="s">
        <v>246</v>
      </c>
      <c r="H32" t="s">
        <v>66</v>
      </c>
      <c r="I32" t="str">
        <f>INDEX(Level[Level],MATCH(PIs[[#This Row],[L]],Level[GUID],0),1)</f>
        <v>Minor Must</v>
      </c>
      <c r="N32" t="s">
        <v>247</v>
      </c>
      <c r="O32" t="str">
        <f>INDEX(allsections[[S]:[Order]],MATCH(PIs[[#This Row],[SGUID]],allsections[SGUID],0),1)</f>
        <v>FO 09 AFVALBEHEER</v>
      </c>
      <c r="P32" t="str">
        <f>INDEX(allsections[[S]:[Order]],MATCH(PIs[[#This Row],[SGUID]],allsections[SGUID],0),2)</f>
        <v>-</v>
      </c>
      <c r="Q32">
        <f>INDEX(allsections[[S]:[Order]],MATCH(PIs[[#This Row],[SGUID]],allsections[SGUID],0),3)</f>
        <v>9</v>
      </c>
      <c r="R32" t="s">
        <v>248</v>
      </c>
      <c r="S32" t="str">
        <f>INDEX(allsections[[S]:[Order]],MATCH(PIs[[#This Row],[SSGUID]],allsections[SGUID],0),1)</f>
        <v>-</v>
      </c>
      <c r="T32" t="str">
        <f>INDEX(allsections[[S]:[Order]],MATCH(PIs[[#This Row],[SSGUID]],allsections[SGUID],0),2)</f>
        <v>-</v>
      </c>
      <c r="U32">
        <f>INDEX(S2PQ_relational[],MATCH(PIs[[#This Row],[GUID]],S2PQ_relational[PIGUID],0),2)</f>
        <v>0</v>
      </c>
      <c r="V32" t="b">
        <v>0</v>
      </c>
      <c r="W32" t="b">
        <v>0</v>
      </c>
    </row>
    <row r="33" spans="1:23" ht="409.5" x14ac:dyDescent="0.25">
      <c r="A33" t="s">
        <v>249</v>
      </c>
      <c r="C33" t="s">
        <v>250</v>
      </c>
      <c r="D33" t="s">
        <v>251</v>
      </c>
      <c r="E33" t="s">
        <v>252</v>
      </c>
      <c r="F33" t="s">
        <v>253</v>
      </c>
      <c r="G33" s="57" t="s">
        <v>254</v>
      </c>
      <c r="H33" t="s">
        <v>57</v>
      </c>
      <c r="I33" t="str">
        <f>INDEX(Level[Level],MATCH(PIs[[#This Row],[L]],Level[GUID],0),1)</f>
        <v>Major Must</v>
      </c>
      <c r="N33" t="s">
        <v>208</v>
      </c>
      <c r="O33" t="str">
        <f>INDEX(allsections[[S]:[Order]],MATCH(PIs[[#This Row],[SGUID]],allsections[SGUID],0),1)</f>
        <v xml:space="preserve">FO 01 BEHEER </v>
      </c>
      <c r="P33" t="str">
        <f>INDEX(allsections[[S]:[Order]],MATCH(PIs[[#This Row],[SGUID]],allsections[SGUID],0),2)</f>
        <v>-</v>
      </c>
      <c r="Q33">
        <f>INDEX(allsections[[S]:[Order]],MATCH(PIs[[#This Row],[SGUID]],allsections[SGUID],0),3)</f>
        <v>1</v>
      </c>
      <c r="R33" t="s">
        <v>255</v>
      </c>
      <c r="S33" t="str">
        <f>INDEX(allsections[[S]:[Order]],MATCH(PIs[[#This Row],[SSGUID]],allsections[SGUID],0),1)</f>
        <v>FO 01.02 Uitbestede activiteiten</v>
      </c>
      <c r="T33" t="str">
        <f>INDEX(allsections[[S]:[Order]],MATCH(PIs[[#This Row],[SSGUID]],allsections[SGUID],0),2)</f>
        <v>-</v>
      </c>
      <c r="U33" t="str">
        <f>INDEX(S2PQ_relational[],MATCH(PIs[[#This Row],[GUID]],S2PQ_relational[PIGUID],0),2)</f>
        <v>2X5jIQrwwam5QenXltA03n</v>
      </c>
      <c r="V33" t="b">
        <v>0</v>
      </c>
      <c r="W33" t="b">
        <v>0</v>
      </c>
    </row>
    <row r="34" spans="1:23" x14ac:dyDescent="0.25">
      <c r="A34" t="s">
        <v>256</v>
      </c>
      <c r="C34" t="s">
        <v>257</v>
      </c>
      <c r="D34" t="s">
        <v>258</v>
      </c>
      <c r="E34" t="s">
        <v>259</v>
      </c>
      <c r="F34" t="s">
        <v>260</v>
      </c>
      <c r="G34" t="s">
        <v>261</v>
      </c>
      <c r="H34" t="s">
        <v>66</v>
      </c>
      <c r="I34" t="str">
        <f>INDEX(Level[Level],MATCH(PIs[[#This Row],[L]],Level[GUID],0),1)</f>
        <v>Minor Must</v>
      </c>
      <c r="N34" t="s">
        <v>124</v>
      </c>
      <c r="O34" t="str">
        <f>INDEX(allsections[[S]:[Order]],MATCH(PIs[[#This Row],[SGUID]],allsections[SGUID],0),1)</f>
        <v>FO 07 GEWASBESCHERMINGSMIDDELEN</v>
      </c>
      <c r="P34" t="str">
        <f>INDEX(allsections[[S]:[Order]],MATCH(PIs[[#This Row],[SGUID]],allsections[SGUID],0),2)</f>
        <v>-</v>
      </c>
      <c r="Q34">
        <f>INDEX(allsections[[S]:[Order]],MATCH(PIs[[#This Row],[SGUID]],allsections[SGUID],0),3)</f>
        <v>7</v>
      </c>
      <c r="R34" t="s">
        <v>176</v>
      </c>
      <c r="S34" t="str">
        <f>INDEX(allsections[[S]:[Order]],MATCH(PIs[[#This Row],[SSGUID]],allsections[SGUID],0),1)</f>
        <v>FO 07.04 Opslag van gewasbeschermingsmiddelen en producten voor naoogstbehandeling</v>
      </c>
      <c r="T34" t="str">
        <f>INDEX(allsections[[S]:[Order]],MATCH(PIs[[#This Row],[SSGUID]],allsections[SGUID],0),2)</f>
        <v>-</v>
      </c>
      <c r="U34" t="str">
        <f>INDEX(S2PQ_relational[],MATCH(PIs[[#This Row],[GUID]],S2PQ_relational[PIGUID],0),2)</f>
        <v>5tEJuAZKG5KWmgCRdpscul</v>
      </c>
      <c r="V34" t="b">
        <v>0</v>
      </c>
      <c r="W34" t="b">
        <v>0</v>
      </c>
    </row>
    <row r="35" spans="1:23" x14ac:dyDescent="0.25">
      <c r="A35" t="s">
        <v>262</v>
      </c>
      <c r="C35" t="s">
        <v>263</v>
      </c>
      <c r="D35" t="s">
        <v>264</v>
      </c>
      <c r="E35" t="s">
        <v>265</v>
      </c>
      <c r="F35" t="s">
        <v>266</v>
      </c>
      <c r="G35" t="s">
        <v>267</v>
      </c>
      <c r="H35" t="s">
        <v>66</v>
      </c>
      <c r="I35" t="str">
        <f>INDEX(Level[Level],MATCH(PIs[[#This Row],[L]],Level[GUID],0),1)</f>
        <v>Minor Must</v>
      </c>
      <c r="N35" t="s">
        <v>124</v>
      </c>
      <c r="O35" t="str">
        <f>INDEX(allsections[[S]:[Order]],MATCH(PIs[[#This Row],[SGUID]],allsections[SGUID],0),1)</f>
        <v>FO 07 GEWASBESCHERMINGSMIDDELEN</v>
      </c>
      <c r="P35" t="str">
        <f>INDEX(allsections[[S]:[Order]],MATCH(PIs[[#This Row],[SGUID]],allsections[SGUID],0),2)</f>
        <v>-</v>
      </c>
      <c r="Q35">
        <f>INDEX(allsections[[S]:[Order]],MATCH(PIs[[#This Row],[SGUID]],allsections[SGUID],0),3)</f>
        <v>7</v>
      </c>
      <c r="R35" t="s">
        <v>176</v>
      </c>
      <c r="S35" t="str">
        <f>INDEX(allsections[[S]:[Order]],MATCH(PIs[[#This Row],[SSGUID]],allsections[SGUID],0),1)</f>
        <v>FO 07.04 Opslag van gewasbeschermingsmiddelen en producten voor naoogstbehandeling</v>
      </c>
      <c r="T35" t="str">
        <f>INDEX(allsections[[S]:[Order]],MATCH(PIs[[#This Row],[SSGUID]],allsections[SGUID],0),2)</f>
        <v>-</v>
      </c>
      <c r="U35" t="str">
        <f>INDEX(S2PQ_relational[],MATCH(PIs[[#This Row],[GUID]],S2PQ_relational[PIGUID],0),2)</f>
        <v>5tEJuAZKG5KWmgCRdpscul</v>
      </c>
      <c r="V35" t="b">
        <v>0</v>
      </c>
      <c r="W35" t="b">
        <v>0</v>
      </c>
    </row>
    <row r="36" spans="1:23" ht="409.5" x14ac:dyDescent="0.25">
      <c r="A36" t="s">
        <v>268</v>
      </c>
      <c r="C36" t="s">
        <v>269</v>
      </c>
      <c r="D36" t="s">
        <v>270</v>
      </c>
      <c r="E36" t="s">
        <v>271</v>
      </c>
      <c r="F36" t="s">
        <v>272</v>
      </c>
      <c r="G36" s="57" t="s">
        <v>273</v>
      </c>
      <c r="H36" t="s">
        <v>57</v>
      </c>
      <c r="I36" t="str">
        <f>INDEX(Level[Level],MATCH(PIs[[#This Row],[L]],Level[GUID],0),1)</f>
        <v>Major Must</v>
      </c>
      <c r="N36" t="s">
        <v>124</v>
      </c>
      <c r="O36" t="str">
        <f>INDEX(allsections[[S]:[Order]],MATCH(PIs[[#This Row],[SGUID]],allsections[SGUID],0),1)</f>
        <v>FO 07 GEWASBESCHERMINGSMIDDELEN</v>
      </c>
      <c r="P36" t="str">
        <f>INDEX(allsections[[S]:[Order]],MATCH(PIs[[#This Row],[SGUID]],allsections[SGUID],0),2)</f>
        <v>-</v>
      </c>
      <c r="Q36">
        <f>INDEX(allsections[[S]:[Order]],MATCH(PIs[[#This Row],[SGUID]],allsections[SGUID],0),3)</f>
        <v>7</v>
      </c>
      <c r="R36" t="s">
        <v>274</v>
      </c>
      <c r="S36" t="str">
        <f>INDEX(allsections[[S]:[Order]],MATCH(PIs[[#This Row],[SSGUID]],allsections[SGUID],0),1)</f>
        <v>FO 07.05 Het verwerken met gewasbeschermingsmiddelen</v>
      </c>
      <c r="T36" t="str">
        <f>INDEX(allsections[[S]:[Order]],MATCH(PIs[[#This Row],[SSGUID]],allsections[SGUID],0),2)</f>
        <v>-</v>
      </c>
      <c r="U36" t="str">
        <f>INDEX(S2PQ_relational[],MATCH(PIs[[#This Row],[GUID]],S2PQ_relational[PIGUID],0),2)</f>
        <v>78wVA7YnBFnvaegzh1b0Ty</v>
      </c>
      <c r="V36" t="b">
        <v>0</v>
      </c>
      <c r="W36" t="b">
        <v>0</v>
      </c>
    </row>
    <row r="37" spans="1:23" x14ac:dyDescent="0.25">
      <c r="A37" t="s">
        <v>275</v>
      </c>
      <c r="C37" t="s">
        <v>276</v>
      </c>
      <c r="D37" t="s">
        <v>277</v>
      </c>
      <c r="E37" t="s">
        <v>278</v>
      </c>
      <c r="F37" t="s">
        <v>279</v>
      </c>
      <c r="G37" t="s">
        <v>280</v>
      </c>
      <c r="H37" t="s">
        <v>57</v>
      </c>
      <c r="I37" t="str">
        <f>INDEX(Level[Level],MATCH(PIs[[#This Row],[L]],Level[GUID],0),1)</f>
        <v>Major Must</v>
      </c>
      <c r="N37" t="s">
        <v>124</v>
      </c>
      <c r="O37" t="str">
        <f>INDEX(allsections[[S]:[Order]],MATCH(PIs[[#This Row],[SGUID]],allsections[SGUID],0),1)</f>
        <v>FO 07 GEWASBESCHERMINGSMIDDELEN</v>
      </c>
      <c r="P37" t="str">
        <f>INDEX(allsections[[S]:[Order]],MATCH(PIs[[#This Row],[SGUID]],allsections[SGUID],0),2)</f>
        <v>-</v>
      </c>
      <c r="Q37">
        <f>INDEX(allsections[[S]:[Order]],MATCH(PIs[[#This Row],[SGUID]],allsections[SGUID],0),3)</f>
        <v>7</v>
      </c>
      <c r="R37" t="s">
        <v>274</v>
      </c>
      <c r="S37" t="str">
        <f>INDEX(allsections[[S]:[Order]],MATCH(PIs[[#This Row],[SSGUID]],allsections[SGUID],0),1)</f>
        <v>FO 07.05 Het verwerken met gewasbeschermingsmiddelen</v>
      </c>
      <c r="T37" t="str">
        <f>INDEX(allsections[[S]:[Order]],MATCH(PIs[[#This Row],[SSGUID]],allsections[SGUID],0),2)</f>
        <v>-</v>
      </c>
      <c r="U37" t="str">
        <f>INDEX(S2PQ_relational[],MATCH(PIs[[#This Row],[GUID]],S2PQ_relational[PIGUID],0),2)</f>
        <v>78wVA7YnBFnvaegzh1b0Ty</v>
      </c>
      <c r="V37" t="b">
        <v>0</v>
      </c>
      <c r="W37" t="b">
        <v>0</v>
      </c>
    </row>
    <row r="38" spans="1:23" ht="409.5" x14ac:dyDescent="0.25">
      <c r="A38" t="s">
        <v>281</v>
      </c>
      <c r="C38" t="s">
        <v>282</v>
      </c>
      <c r="D38" t="s">
        <v>283</v>
      </c>
      <c r="E38" t="s">
        <v>284</v>
      </c>
      <c r="F38" t="s">
        <v>285</v>
      </c>
      <c r="G38" s="57" t="s">
        <v>286</v>
      </c>
      <c r="H38" t="s">
        <v>57</v>
      </c>
      <c r="I38" t="str">
        <f>INDEX(Level[Level],MATCH(PIs[[#This Row],[L]],Level[GUID],0),1)</f>
        <v>Major Must</v>
      </c>
      <c r="N38" t="s">
        <v>287</v>
      </c>
      <c r="O38" t="str">
        <f>INDEX(allsections[[S]:[Order]],MATCH(PIs[[#This Row],[SGUID]],allsections[SGUID],0),1)</f>
        <v>FO 02 TRACEERBAARHEID</v>
      </c>
      <c r="P38" t="str">
        <f>INDEX(allsections[[S]:[Order]],MATCH(PIs[[#This Row],[SGUID]],allsections[SGUID],0),2)</f>
        <v>-</v>
      </c>
      <c r="Q38">
        <f>INDEX(allsections[[S]:[Order]],MATCH(PIs[[#This Row],[SGUID]],allsections[SGUID],0),3)</f>
        <v>2</v>
      </c>
      <c r="R38" t="s">
        <v>288</v>
      </c>
      <c r="S38" t="str">
        <f>INDEX(allsections[[S]:[Order]],MATCH(PIs[[#This Row],[SSGUID]],allsections[SGUID],0),1)</f>
        <v>FO 02.04 GLOBALG.A.P.-status</v>
      </c>
      <c r="T38" t="str">
        <f>INDEX(allsections[[S]:[Order]],MATCH(PIs[[#This Row],[SSGUID]],allsections[SGUID],0),2)</f>
        <v>-</v>
      </c>
      <c r="U38">
        <f>INDEX(S2PQ_relational[],MATCH(PIs[[#This Row],[GUID]],S2PQ_relational[PIGUID],0),2)</f>
        <v>0</v>
      </c>
      <c r="V38" t="b">
        <v>0</v>
      </c>
      <c r="W38" t="b">
        <v>0</v>
      </c>
    </row>
    <row r="39" spans="1:23" ht="409.5" x14ac:dyDescent="0.25">
      <c r="A39" t="s">
        <v>289</v>
      </c>
      <c r="C39" t="s">
        <v>290</v>
      </c>
      <c r="D39" t="s">
        <v>291</v>
      </c>
      <c r="E39" t="s">
        <v>292</v>
      </c>
      <c r="F39" t="s">
        <v>293</v>
      </c>
      <c r="G39" s="57" t="s">
        <v>294</v>
      </c>
      <c r="H39" t="s">
        <v>57</v>
      </c>
      <c r="I39" t="str">
        <f>INDEX(Level[Level],MATCH(PIs[[#This Row],[L]],Level[GUID],0),1)</f>
        <v>Major Must</v>
      </c>
      <c r="N39" t="s">
        <v>295</v>
      </c>
      <c r="O39" t="str">
        <f>INDEX(allsections[[S]:[Order]],MATCH(PIs[[#This Row],[SGUID]],allsections[SGUID],0),1)</f>
        <v>FO 13 WELZIJN VAN MEDEWERKERS</v>
      </c>
      <c r="P39" t="str">
        <f>INDEX(allsections[[S]:[Order]],MATCH(PIs[[#This Row],[SGUID]],allsections[SGUID],0),2)</f>
        <v>-</v>
      </c>
      <c r="Q39">
        <f>INDEX(allsections[[S]:[Order]],MATCH(PIs[[#This Row],[SGUID]],allsections[SGUID],0),3)</f>
        <v>13</v>
      </c>
      <c r="R39" t="s">
        <v>248</v>
      </c>
      <c r="S39" t="str">
        <f>INDEX(allsections[[S]:[Order]],MATCH(PIs[[#This Row],[SSGUID]],allsections[SGUID],0),1)</f>
        <v>-</v>
      </c>
      <c r="T39" t="str">
        <f>INDEX(allsections[[S]:[Order]],MATCH(PIs[[#This Row],[SSGUID]],allsections[SGUID],0),2)</f>
        <v>-</v>
      </c>
      <c r="U39">
        <f>INDEX(S2PQ_relational[],MATCH(PIs[[#This Row],[GUID]],S2PQ_relational[PIGUID],0),2)</f>
        <v>0</v>
      </c>
      <c r="V39" t="b">
        <v>0</v>
      </c>
      <c r="W39" t="b">
        <v>0</v>
      </c>
    </row>
    <row r="40" spans="1:23" x14ac:dyDescent="0.25">
      <c r="A40" t="s">
        <v>296</v>
      </c>
      <c r="C40" t="s">
        <v>297</v>
      </c>
      <c r="D40" t="s">
        <v>298</v>
      </c>
      <c r="E40" t="s">
        <v>299</v>
      </c>
      <c r="F40" t="s">
        <v>300</v>
      </c>
      <c r="G40" t="s">
        <v>301</v>
      </c>
      <c r="H40" t="s">
        <v>66</v>
      </c>
      <c r="I40" t="str">
        <f>INDEX(Level[Level],MATCH(PIs[[#This Row],[L]],Level[GUID],0),1)</f>
        <v>Minor Must</v>
      </c>
      <c r="N40" t="s">
        <v>295</v>
      </c>
      <c r="O40" t="str">
        <f>INDEX(allsections[[S]:[Order]],MATCH(PIs[[#This Row],[SGUID]],allsections[SGUID],0),1)</f>
        <v>FO 13 WELZIJN VAN MEDEWERKERS</v>
      </c>
      <c r="P40" t="str">
        <f>INDEX(allsections[[S]:[Order]],MATCH(PIs[[#This Row],[SGUID]],allsections[SGUID],0),2)</f>
        <v>-</v>
      </c>
      <c r="Q40">
        <f>INDEX(allsections[[S]:[Order]],MATCH(PIs[[#This Row],[SGUID]],allsections[SGUID],0),3)</f>
        <v>13</v>
      </c>
      <c r="R40" t="s">
        <v>248</v>
      </c>
      <c r="S40" t="str">
        <f>INDEX(allsections[[S]:[Order]],MATCH(PIs[[#This Row],[SSGUID]],allsections[SGUID],0),1)</f>
        <v>-</v>
      </c>
      <c r="T40" t="str">
        <f>INDEX(allsections[[S]:[Order]],MATCH(PIs[[#This Row],[SSGUID]],allsections[SGUID],0),2)</f>
        <v>-</v>
      </c>
      <c r="U40">
        <f>INDEX(S2PQ_relational[],MATCH(PIs[[#This Row],[GUID]],S2PQ_relational[PIGUID],0),2)</f>
        <v>0</v>
      </c>
      <c r="V40" t="b">
        <v>0</v>
      </c>
      <c r="W40" t="b">
        <v>0</v>
      </c>
    </row>
    <row r="41" spans="1:23" x14ac:dyDescent="0.25">
      <c r="A41" t="s">
        <v>302</v>
      </c>
      <c r="C41" t="s">
        <v>303</v>
      </c>
      <c r="D41" t="s">
        <v>304</v>
      </c>
      <c r="E41" t="s">
        <v>305</v>
      </c>
      <c r="F41" t="s">
        <v>306</v>
      </c>
      <c r="G41" t="s">
        <v>307</v>
      </c>
      <c r="H41" t="s">
        <v>57</v>
      </c>
      <c r="I41" t="str">
        <f>INDEX(Level[Level],MATCH(PIs[[#This Row],[L]],Level[GUID],0),1)</f>
        <v>Major Must</v>
      </c>
      <c r="N41" t="s">
        <v>124</v>
      </c>
      <c r="O41" t="str">
        <f>INDEX(allsections[[S]:[Order]],MATCH(PIs[[#This Row],[SGUID]],allsections[SGUID],0),1)</f>
        <v>FO 07 GEWASBESCHERMINGSMIDDELEN</v>
      </c>
      <c r="P41" t="str">
        <f>INDEX(allsections[[S]:[Order]],MATCH(PIs[[#This Row],[SGUID]],allsections[SGUID],0),2)</f>
        <v>-</v>
      </c>
      <c r="Q41">
        <f>INDEX(allsections[[S]:[Order]],MATCH(PIs[[#This Row],[SGUID]],allsections[SGUID],0),3)</f>
        <v>7</v>
      </c>
      <c r="R41" t="s">
        <v>274</v>
      </c>
      <c r="S41" t="str">
        <f>INDEX(allsections[[S]:[Order]],MATCH(PIs[[#This Row],[SSGUID]],allsections[SGUID],0),1)</f>
        <v>FO 07.05 Het verwerken met gewasbeschermingsmiddelen</v>
      </c>
      <c r="T41" t="str">
        <f>INDEX(allsections[[S]:[Order]],MATCH(PIs[[#This Row],[SSGUID]],allsections[SGUID],0),2)</f>
        <v>-</v>
      </c>
      <c r="U41" t="str">
        <f>INDEX(S2PQ_relational[],MATCH(PIs[[#This Row],[GUID]],S2PQ_relational[PIGUID],0),2)</f>
        <v>78wVA7YnBFnvaegzh1b0Ty</v>
      </c>
      <c r="V41" t="b">
        <v>0</v>
      </c>
      <c r="W41" t="b">
        <v>0</v>
      </c>
    </row>
    <row r="42" spans="1:23" ht="409.5" x14ac:dyDescent="0.25">
      <c r="A42" t="s">
        <v>308</v>
      </c>
      <c r="C42" t="s">
        <v>309</v>
      </c>
      <c r="D42" t="s">
        <v>310</v>
      </c>
      <c r="E42" t="s">
        <v>311</v>
      </c>
      <c r="F42" t="s">
        <v>312</v>
      </c>
      <c r="G42" s="57" t="s">
        <v>313</v>
      </c>
      <c r="H42" t="s">
        <v>66</v>
      </c>
      <c r="I42" t="str">
        <f>INDEX(Level[Level],MATCH(PIs[[#This Row],[L]],Level[GUID],0),1)</f>
        <v>Minor Must</v>
      </c>
      <c r="N42" t="s">
        <v>295</v>
      </c>
      <c r="O42" t="str">
        <f>INDEX(allsections[[S]:[Order]],MATCH(PIs[[#This Row],[SGUID]],allsections[SGUID],0),1)</f>
        <v>FO 13 WELZIJN VAN MEDEWERKERS</v>
      </c>
      <c r="P42" t="str">
        <f>INDEX(allsections[[S]:[Order]],MATCH(PIs[[#This Row],[SGUID]],allsections[SGUID],0),2)</f>
        <v>-</v>
      </c>
      <c r="Q42">
        <f>INDEX(allsections[[S]:[Order]],MATCH(PIs[[#This Row],[SGUID]],allsections[SGUID],0),3)</f>
        <v>13</v>
      </c>
      <c r="R42" t="s">
        <v>248</v>
      </c>
      <c r="S42" t="str">
        <f>INDEX(allsections[[S]:[Order]],MATCH(PIs[[#This Row],[SSGUID]],allsections[SGUID],0),1)</f>
        <v>-</v>
      </c>
      <c r="T42" t="str">
        <f>INDEX(allsections[[S]:[Order]],MATCH(PIs[[#This Row],[SSGUID]],allsections[SGUID],0),2)</f>
        <v>-</v>
      </c>
      <c r="U42">
        <f>INDEX(S2PQ_relational[],MATCH(PIs[[#This Row],[GUID]],S2PQ_relational[PIGUID],0),2)</f>
        <v>0</v>
      </c>
      <c r="V42" t="b">
        <v>0</v>
      </c>
      <c r="W42" t="b">
        <v>0</v>
      </c>
    </row>
    <row r="43" spans="1:23" ht="409.5" x14ac:dyDescent="0.25">
      <c r="A43" t="s">
        <v>314</v>
      </c>
      <c r="C43" t="s">
        <v>315</v>
      </c>
      <c r="D43" t="s">
        <v>316</v>
      </c>
      <c r="E43" t="s">
        <v>317</v>
      </c>
      <c r="F43" t="s">
        <v>318</v>
      </c>
      <c r="G43" s="57" t="s">
        <v>319</v>
      </c>
      <c r="H43" t="s">
        <v>66</v>
      </c>
      <c r="I43" t="str">
        <f>INDEX(Level[Level],MATCH(PIs[[#This Row],[L]],Level[GUID],0),1)</f>
        <v>Minor Must</v>
      </c>
      <c r="N43" t="s">
        <v>320</v>
      </c>
      <c r="O43" t="str">
        <f>INDEX(allsections[[S]:[Order]],MATCH(PIs[[#This Row],[SGUID]],allsections[SGUID],0),1)</f>
        <v xml:space="preserve">FO 10 BIODIVERSITEIT
</v>
      </c>
      <c r="P43" t="str">
        <f>INDEX(allsections[[S]:[Order]],MATCH(PIs[[#This Row],[SGUID]],allsections[SGUID],0),2)</f>
        <v>-</v>
      </c>
      <c r="Q43">
        <f>INDEX(allsections[[S]:[Order]],MATCH(PIs[[#This Row],[SGUID]],allsections[SGUID],0),3)</f>
        <v>10</v>
      </c>
      <c r="R43" t="s">
        <v>248</v>
      </c>
      <c r="S43" t="str">
        <f>INDEX(allsections[[S]:[Order]],MATCH(PIs[[#This Row],[SSGUID]],allsections[SGUID],0),1)</f>
        <v>-</v>
      </c>
      <c r="T43" t="str">
        <f>INDEX(allsections[[S]:[Order]],MATCH(PIs[[#This Row],[SSGUID]],allsections[SGUID],0),2)</f>
        <v>-</v>
      </c>
      <c r="U43" t="str">
        <f>INDEX(S2PQ_relational[],MATCH(PIs[[#This Row],[GUID]],S2PQ_relational[PIGUID],0),2)</f>
        <v>4pStMx8J9zdTA08NPOZK8J</v>
      </c>
      <c r="V43" t="b">
        <v>0</v>
      </c>
      <c r="W43" t="b">
        <v>0</v>
      </c>
    </row>
    <row r="44" spans="1:23" ht="409.5" x14ac:dyDescent="0.25">
      <c r="A44" t="s">
        <v>321</v>
      </c>
      <c r="C44" t="s">
        <v>322</v>
      </c>
      <c r="D44" t="s">
        <v>323</v>
      </c>
      <c r="E44" t="s">
        <v>324</v>
      </c>
      <c r="F44" t="s">
        <v>325</v>
      </c>
      <c r="G44" s="57" t="s">
        <v>326</v>
      </c>
      <c r="H44" t="s">
        <v>57</v>
      </c>
      <c r="I44" t="str">
        <f>INDEX(Level[Level],MATCH(PIs[[#This Row],[L]],Level[GUID],0),1)</f>
        <v>Major Must</v>
      </c>
      <c r="N44" t="s">
        <v>320</v>
      </c>
      <c r="O44" t="str">
        <f>INDEX(allsections[[S]:[Order]],MATCH(PIs[[#This Row],[SGUID]],allsections[SGUID],0),1)</f>
        <v xml:space="preserve">FO 10 BIODIVERSITEIT
</v>
      </c>
      <c r="P44" t="str">
        <f>INDEX(allsections[[S]:[Order]],MATCH(PIs[[#This Row],[SGUID]],allsections[SGUID],0),2)</f>
        <v>-</v>
      </c>
      <c r="Q44">
        <f>INDEX(allsections[[S]:[Order]],MATCH(PIs[[#This Row],[SGUID]],allsections[SGUID],0),3)</f>
        <v>10</v>
      </c>
      <c r="R44" t="s">
        <v>248</v>
      </c>
      <c r="S44" t="str">
        <f>INDEX(allsections[[S]:[Order]],MATCH(PIs[[#This Row],[SSGUID]],allsections[SGUID],0),1)</f>
        <v>-</v>
      </c>
      <c r="T44" t="str">
        <f>INDEX(allsections[[S]:[Order]],MATCH(PIs[[#This Row],[SSGUID]],allsections[SGUID],0),2)</f>
        <v>-</v>
      </c>
      <c r="U44">
        <f>INDEX(S2PQ_relational[],MATCH(PIs[[#This Row],[GUID]],S2PQ_relational[PIGUID],0),2)</f>
        <v>0</v>
      </c>
      <c r="V44" t="b">
        <v>0</v>
      </c>
      <c r="W44" t="b">
        <v>0</v>
      </c>
    </row>
    <row r="45" spans="1:23" ht="409.5" x14ac:dyDescent="0.25">
      <c r="A45" t="s">
        <v>327</v>
      </c>
      <c r="C45" t="s">
        <v>328</v>
      </c>
      <c r="D45" t="s">
        <v>329</v>
      </c>
      <c r="E45" t="s">
        <v>330</v>
      </c>
      <c r="F45" t="s">
        <v>331</v>
      </c>
      <c r="G45" s="57" t="s">
        <v>332</v>
      </c>
      <c r="H45" t="s">
        <v>57</v>
      </c>
      <c r="I45" t="str">
        <f>INDEX(Level[Level],MATCH(PIs[[#This Row],[L]],Level[GUID],0),1)</f>
        <v>Major Must</v>
      </c>
      <c r="N45" t="s">
        <v>320</v>
      </c>
      <c r="O45" t="str">
        <f>INDEX(allsections[[S]:[Order]],MATCH(PIs[[#This Row],[SGUID]],allsections[SGUID],0),1)</f>
        <v xml:space="preserve">FO 10 BIODIVERSITEIT
</v>
      </c>
      <c r="P45" t="str">
        <f>INDEX(allsections[[S]:[Order]],MATCH(PIs[[#This Row],[SGUID]],allsections[SGUID],0),2)</f>
        <v>-</v>
      </c>
      <c r="Q45">
        <f>INDEX(allsections[[S]:[Order]],MATCH(PIs[[#This Row],[SGUID]],allsections[SGUID],0),3)</f>
        <v>10</v>
      </c>
      <c r="R45" t="s">
        <v>248</v>
      </c>
      <c r="S45" t="str">
        <f>INDEX(allsections[[S]:[Order]],MATCH(PIs[[#This Row],[SSGUID]],allsections[SGUID],0),1)</f>
        <v>-</v>
      </c>
      <c r="T45" t="str">
        <f>INDEX(allsections[[S]:[Order]],MATCH(PIs[[#This Row],[SSGUID]],allsections[SGUID],0),2)</f>
        <v>-</v>
      </c>
      <c r="U45">
        <f>INDEX(S2PQ_relational[],MATCH(PIs[[#This Row],[GUID]],S2PQ_relational[PIGUID],0),2)</f>
        <v>0</v>
      </c>
      <c r="V45" t="b">
        <v>0</v>
      </c>
      <c r="W45" t="b">
        <v>0</v>
      </c>
    </row>
    <row r="46" spans="1:23" ht="409.5" x14ac:dyDescent="0.25">
      <c r="A46" t="s">
        <v>333</v>
      </c>
      <c r="C46" t="s">
        <v>334</v>
      </c>
      <c r="D46" t="s">
        <v>335</v>
      </c>
      <c r="E46" t="s">
        <v>336</v>
      </c>
      <c r="F46" t="s">
        <v>337</v>
      </c>
      <c r="G46" s="57" t="s">
        <v>338</v>
      </c>
      <c r="H46" t="s">
        <v>48</v>
      </c>
      <c r="I46" t="str">
        <f>INDEX(Level[Level],MATCH(PIs[[#This Row],[L]],Level[GUID],0),1)</f>
        <v>Aanbeveling</v>
      </c>
      <c r="N46" t="s">
        <v>320</v>
      </c>
      <c r="O46" t="str">
        <f>INDEX(allsections[[S]:[Order]],MATCH(PIs[[#This Row],[SGUID]],allsections[SGUID],0),1)</f>
        <v xml:space="preserve">FO 10 BIODIVERSITEIT
</v>
      </c>
      <c r="P46" t="str">
        <f>INDEX(allsections[[S]:[Order]],MATCH(PIs[[#This Row],[SGUID]],allsections[SGUID],0),2)</f>
        <v>-</v>
      </c>
      <c r="Q46">
        <f>INDEX(allsections[[S]:[Order]],MATCH(PIs[[#This Row],[SGUID]],allsections[SGUID],0),3)</f>
        <v>10</v>
      </c>
      <c r="R46" t="s">
        <v>248</v>
      </c>
      <c r="S46" t="str">
        <f>INDEX(allsections[[S]:[Order]],MATCH(PIs[[#This Row],[SSGUID]],allsections[SGUID],0),1)</f>
        <v>-</v>
      </c>
      <c r="T46" t="str">
        <f>INDEX(allsections[[S]:[Order]],MATCH(PIs[[#This Row],[SSGUID]],allsections[SGUID],0),2)</f>
        <v>-</v>
      </c>
      <c r="U46">
        <f>INDEX(S2PQ_relational[],MATCH(PIs[[#This Row],[GUID]],S2PQ_relational[PIGUID],0),2)</f>
        <v>0</v>
      </c>
      <c r="V46" t="b">
        <v>0</v>
      </c>
      <c r="W46" t="b">
        <v>0</v>
      </c>
    </row>
    <row r="47" spans="1:23" x14ac:dyDescent="0.25">
      <c r="A47" t="s">
        <v>339</v>
      </c>
      <c r="C47" t="s">
        <v>340</v>
      </c>
      <c r="D47" t="s">
        <v>341</v>
      </c>
      <c r="E47" t="s">
        <v>342</v>
      </c>
      <c r="F47" t="s">
        <v>343</v>
      </c>
      <c r="G47" t="s">
        <v>344</v>
      </c>
      <c r="H47" t="s">
        <v>66</v>
      </c>
      <c r="I47" t="str">
        <f>INDEX(Level[Level],MATCH(PIs[[#This Row],[L]],Level[GUID],0),1)</f>
        <v>Minor Must</v>
      </c>
      <c r="N47" t="s">
        <v>49</v>
      </c>
      <c r="O47" t="str">
        <f>INDEX(allsections[[S]:[Order]],MATCH(PIs[[#This Row],[SGUID]],allsections[SGUID],0),1)</f>
        <v>FO 04 BODEM, PLANTENVOEDING EN MESTSTOFFEN</v>
      </c>
      <c r="P47" t="str">
        <f>INDEX(allsections[[S]:[Order]],MATCH(PIs[[#This Row],[SGUID]],allsections[SGUID],0),2)</f>
        <v>-</v>
      </c>
      <c r="Q47">
        <f>INDEX(allsections[[S]:[Order]],MATCH(PIs[[#This Row],[SGUID]],allsections[SGUID],0),3)</f>
        <v>4</v>
      </c>
      <c r="R47" t="s">
        <v>345</v>
      </c>
      <c r="S47" t="str">
        <f>INDEX(allsections[[S]:[Order]],MATCH(PIs[[#This Row],[SSGUID]],allsections[SGUID],0),1)</f>
        <v xml:space="preserve">FO 04.01 Bodembehoud
</v>
      </c>
      <c r="T47" t="str">
        <f>INDEX(allsections[[S]:[Order]],MATCH(PIs[[#This Row],[SSGUID]],allsections[SGUID],0),2)</f>
        <v>Een goed bodembeheer verzekert vruchtbaarheid op lange termijn, bevordert de productie en draagt bij aan de opbrengst. Niet van toepassing in het geval van gewassen die niet rechtstreeks in de grond worden geteeld (hydrocultuur of potplanten).</v>
      </c>
      <c r="U47" t="str">
        <f>INDEX(S2PQ_relational[],MATCH(PIs[[#This Row],[GUID]],S2PQ_relational[PIGUID],0),2)</f>
        <v>6WUvJ8mCZ5jZz6OMmg6bGM</v>
      </c>
      <c r="V47" t="b">
        <v>0</v>
      </c>
      <c r="W47" t="b">
        <v>0</v>
      </c>
    </row>
    <row r="48" spans="1:23" ht="409.5" x14ac:dyDescent="0.25">
      <c r="A48" t="s">
        <v>346</v>
      </c>
      <c r="C48" t="s">
        <v>347</v>
      </c>
      <c r="D48" t="s">
        <v>348</v>
      </c>
      <c r="E48" t="s">
        <v>349</v>
      </c>
      <c r="F48" t="s">
        <v>350</v>
      </c>
      <c r="G48" s="57" t="s">
        <v>351</v>
      </c>
      <c r="H48" t="s">
        <v>57</v>
      </c>
      <c r="I48" t="str">
        <f>INDEX(Level[Level],MATCH(PIs[[#This Row],[L]],Level[GUID],0),1)</f>
        <v>Major Must</v>
      </c>
      <c r="N48" t="s">
        <v>287</v>
      </c>
      <c r="O48" t="str">
        <f>INDEX(allsections[[S]:[Order]],MATCH(PIs[[#This Row],[SGUID]],allsections[SGUID],0),1)</f>
        <v>FO 02 TRACEERBAARHEID</v>
      </c>
      <c r="P48" t="str">
        <f>INDEX(allsections[[S]:[Order]],MATCH(PIs[[#This Row],[SGUID]],allsections[SGUID],0),2)</f>
        <v>-</v>
      </c>
      <c r="Q48">
        <f>INDEX(allsections[[S]:[Order]],MATCH(PIs[[#This Row],[SGUID]],allsections[SGUID],0),3)</f>
        <v>2</v>
      </c>
      <c r="R48" t="s">
        <v>352</v>
      </c>
      <c r="S48" t="str">
        <f>INDEX(allsections[[S]:[Order]],MATCH(PIs[[#This Row],[SSGUID]],allsections[SGUID],0),1)</f>
        <v>FO 02.01 Traceerbaarheid</v>
      </c>
      <c r="T48" t="str">
        <f>INDEX(allsections[[S]:[Order]],MATCH(PIs[[#This Row],[SSGUID]],allsections[SGUID],0),2)</f>
        <v>-</v>
      </c>
      <c r="U48">
        <f>INDEX(S2PQ_relational[],MATCH(PIs[[#This Row],[GUID]],S2PQ_relational[PIGUID],0),2)</f>
        <v>0</v>
      </c>
      <c r="V48" t="b">
        <v>0</v>
      </c>
      <c r="W48" t="b">
        <v>0</v>
      </c>
    </row>
    <row r="49" spans="1:23" ht="409.5" x14ac:dyDescent="0.25">
      <c r="A49" t="s">
        <v>353</v>
      </c>
      <c r="C49" t="s">
        <v>354</v>
      </c>
      <c r="D49" t="s">
        <v>355</v>
      </c>
      <c r="E49" t="s">
        <v>356</v>
      </c>
      <c r="F49" t="s">
        <v>357</v>
      </c>
      <c r="G49" s="57" t="s">
        <v>358</v>
      </c>
      <c r="H49" t="s">
        <v>48</v>
      </c>
      <c r="I49" t="str">
        <f>INDEX(Level[Level],MATCH(PIs[[#This Row],[L]],Level[GUID],0),1)</f>
        <v>Aanbeveling</v>
      </c>
      <c r="N49" t="s">
        <v>320</v>
      </c>
      <c r="O49" t="str">
        <f>INDEX(allsections[[S]:[Order]],MATCH(PIs[[#This Row],[SGUID]],allsections[SGUID],0),1)</f>
        <v xml:space="preserve">FO 10 BIODIVERSITEIT
</v>
      </c>
      <c r="P49" t="str">
        <f>INDEX(allsections[[S]:[Order]],MATCH(PIs[[#This Row],[SGUID]],allsections[SGUID],0),2)</f>
        <v>-</v>
      </c>
      <c r="Q49">
        <f>INDEX(allsections[[S]:[Order]],MATCH(PIs[[#This Row],[SGUID]],allsections[SGUID],0),3)</f>
        <v>10</v>
      </c>
      <c r="R49" t="s">
        <v>248</v>
      </c>
      <c r="S49" t="str">
        <f>INDEX(allsections[[S]:[Order]],MATCH(PIs[[#This Row],[SSGUID]],allsections[SGUID],0),1)</f>
        <v>-</v>
      </c>
      <c r="T49" t="str">
        <f>INDEX(allsections[[S]:[Order]],MATCH(PIs[[#This Row],[SSGUID]],allsections[SGUID],0),2)</f>
        <v>-</v>
      </c>
      <c r="U49">
        <f>INDEX(S2PQ_relational[],MATCH(PIs[[#This Row],[GUID]],S2PQ_relational[PIGUID],0),2)</f>
        <v>0</v>
      </c>
      <c r="V49" t="b">
        <v>0</v>
      </c>
      <c r="W49" t="b">
        <v>0</v>
      </c>
    </row>
    <row r="50" spans="1:23" ht="409.5" x14ac:dyDescent="0.25">
      <c r="A50" t="s">
        <v>359</v>
      </c>
      <c r="C50" t="s">
        <v>360</v>
      </c>
      <c r="D50" t="s">
        <v>361</v>
      </c>
      <c r="E50" t="s">
        <v>362</v>
      </c>
      <c r="F50" t="s">
        <v>363</v>
      </c>
      <c r="G50" s="57" t="s">
        <v>364</v>
      </c>
      <c r="H50" t="s">
        <v>57</v>
      </c>
      <c r="I50" t="str">
        <f>INDEX(Level[Level],MATCH(PIs[[#This Row],[L]],Level[GUID],0),1)</f>
        <v>Major Must</v>
      </c>
      <c r="N50" t="s">
        <v>365</v>
      </c>
      <c r="O50" t="str">
        <f>INDEX(allsections[[S]:[Order]],MATCH(PIs[[#This Row],[SGUID]],allsections[SGUID],0),1)</f>
        <v xml:space="preserve">FO 11 ENERGIE-EFFICIËNTIE </v>
      </c>
      <c r="P50" t="str">
        <f>INDEX(allsections[[S]:[Order]],MATCH(PIs[[#This Row],[SGUID]],allsections[SGUID],0),2)</f>
        <v>-</v>
      </c>
      <c r="Q50">
        <f>INDEX(allsections[[S]:[Order]],MATCH(PIs[[#This Row],[SGUID]],allsections[SGUID],0),3)</f>
        <v>11</v>
      </c>
      <c r="R50" t="s">
        <v>248</v>
      </c>
      <c r="S50" t="str">
        <f>INDEX(allsections[[S]:[Order]],MATCH(PIs[[#This Row],[SSGUID]],allsections[SGUID],0),1)</f>
        <v>-</v>
      </c>
      <c r="T50" t="str">
        <f>INDEX(allsections[[S]:[Order]],MATCH(PIs[[#This Row],[SSGUID]],allsections[SGUID],0),2)</f>
        <v>-</v>
      </c>
      <c r="U50">
        <f>INDEX(S2PQ_relational[],MATCH(PIs[[#This Row],[GUID]],S2PQ_relational[PIGUID],0),2)</f>
        <v>0</v>
      </c>
      <c r="V50" t="b">
        <v>0</v>
      </c>
      <c r="W50" t="b">
        <v>0</v>
      </c>
    </row>
    <row r="51" spans="1:23" x14ac:dyDescent="0.25">
      <c r="A51" t="s">
        <v>366</v>
      </c>
      <c r="C51" t="s">
        <v>367</v>
      </c>
      <c r="D51" t="s">
        <v>368</v>
      </c>
      <c r="E51" t="s">
        <v>369</v>
      </c>
      <c r="F51" t="s">
        <v>370</v>
      </c>
      <c r="G51" t="s">
        <v>371</v>
      </c>
      <c r="H51" t="s">
        <v>57</v>
      </c>
      <c r="I51" t="str">
        <f>INDEX(Level[Level],MATCH(PIs[[#This Row],[L]],Level[GUID],0),1)</f>
        <v>Major Must</v>
      </c>
      <c r="N51" t="s">
        <v>287</v>
      </c>
      <c r="O51" t="str">
        <f>INDEX(allsections[[S]:[Order]],MATCH(PIs[[#This Row],[SGUID]],allsections[SGUID],0),1)</f>
        <v>FO 02 TRACEERBAARHEID</v>
      </c>
      <c r="P51" t="str">
        <f>INDEX(allsections[[S]:[Order]],MATCH(PIs[[#This Row],[SGUID]],allsections[SGUID],0),2)</f>
        <v>-</v>
      </c>
      <c r="Q51">
        <f>INDEX(allsections[[S]:[Order]],MATCH(PIs[[#This Row],[SGUID]],allsections[SGUID],0),3)</f>
        <v>2</v>
      </c>
      <c r="R51" t="s">
        <v>372</v>
      </c>
      <c r="S51" t="str">
        <f>INDEX(allsections[[S]:[Order]],MATCH(PIs[[#This Row],[SSGUID]],allsections[SGUID],0),1)</f>
        <v>FO 02.02 Parallel eigendom</v>
      </c>
      <c r="T51" t="str">
        <f>INDEX(allsections[[S]:[Order]],MATCH(PIs[[#This Row],[SSGUID]],allsections[SGUID],0),2)</f>
        <v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v>
      </c>
      <c r="U51" t="str">
        <f>INDEX(S2PQ_relational[],MATCH(PIs[[#This Row],[GUID]],S2PQ_relational[PIGUID],0),2)</f>
        <v>4C7ap9WXrPsgE102XE9985</v>
      </c>
      <c r="V51" t="b">
        <v>0</v>
      </c>
      <c r="W51" t="b">
        <v>0</v>
      </c>
    </row>
    <row r="52" spans="1:23" ht="409.5" x14ac:dyDescent="0.25">
      <c r="A52" t="s">
        <v>373</v>
      </c>
      <c r="C52" t="s">
        <v>374</v>
      </c>
      <c r="D52" t="s">
        <v>375</v>
      </c>
      <c r="E52" t="s">
        <v>376</v>
      </c>
      <c r="F52" t="s">
        <v>377</v>
      </c>
      <c r="G52" s="57" t="s">
        <v>378</v>
      </c>
      <c r="H52" t="s">
        <v>66</v>
      </c>
      <c r="I52" t="str">
        <f>INDEX(Level[Level],MATCH(PIs[[#This Row],[L]],Level[GUID],0),1)</f>
        <v>Minor Must</v>
      </c>
      <c r="N52" t="s">
        <v>49</v>
      </c>
      <c r="O52" t="str">
        <f>INDEX(allsections[[S]:[Order]],MATCH(PIs[[#This Row],[SGUID]],allsections[SGUID],0),1)</f>
        <v>FO 04 BODEM, PLANTENVOEDING EN MESTSTOFFEN</v>
      </c>
      <c r="P52" t="str">
        <f>INDEX(allsections[[S]:[Order]],MATCH(PIs[[#This Row],[SGUID]],allsections[SGUID],0),2)</f>
        <v>-</v>
      </c>
      <c r="Q52">
        <f>INDEX(allsections[[S]:[Order]],MATCH(PIs[[#This Row],[SGUID]],allsections[SGUID],0),3)</f>
        <v>4</v>
      </c>
      <c r="R52" t="s">
        <v>379</v>
      </c>
      <c r="S52" t="str">
        <f>INDEX(allsections[[S]:[Order]],MATCH(PIs[[#This Row],[SSGUID]],allsections[SGUID],0),1)</f>
        <v>FO 04.04 Nutriëntenbehoefte</v>
      </c>
      <c r="T52" t="str">
        <f>INDEX(allsections[[S]:[Order]],MATCH(PIs[[#This Row],[SSGUID]],allsections[SGUID],0),2)</f>
        <v>-</v>
      </c>
      <c r="U52" t="str">
        <f>INDEX(S2PQ_relational[],MATCH(PIs[[#This Row],[GUID]],S2PQ_relational[PIGUID],0),2)</f>
        <v>4R9L9YGGN56lLGRoI3945q</v>
      </c>
      <c r="V52" t="b">
        <v>0</v>
      </c>
      <c r="W52" t="b">
        <v>0</v>
      </c>
    </row>
    <row r="53" spans="1:23" x14ac:dyDescent="0.25">
      <c r="A53" t="s">
        <v>380</v>
      </c>
      <c r="C53" t="s">
        <v>381</v>
      </c>
      <c r="D53" t="s">
        <v>382</v>
      </c>
      <c r="E53" t="s">
        <v>383</v>
      </c>
      <c r="F53" t="s">
        <v>384</v>
      </c>
      <c r="G53" t="s">
        <v>385</v>
      </c>
      <c r="H53" t="s">
        <v>66</v>
      </c>
      <c r="I53" t="str">
        <f>INDEX(Level[Level],MATCH(PIs[[#This Row],[L]],Level[GUID],0),1)</f>
        <v>Minor Must</v>
      </c>
      <c r="N53" t="s">
        <v>49</v>
      </c>
      <c r="O53" t="str">
        <f>INDEX(allsections[[S]:[Order]],MATCH(PIs[[#This Row],[SGUID]],allsections[SGUID],0),1)</f>
        <v>FO 04 BODEM, PLANTENVOEDING EN MESTSTOFFEN</v>
      </c>
      <c r="P53" t="str">
        <f>INDEX(allsections[[S]:[Order]],MATCH(PIs[[#This Row],[SGUID]],allsections[SGUID],0),2)</f>
        <v>-</v>
      </c>
      <c r="Q53">
        <f>INDEX(allsections[[S]:[Order]],MATCH(PIs[[#This Row],[SGUID]],allsections[SGUID],0),3)</f>
        <v>4</v>
      </c>
      <c r="R53" t="s">
        <v>345</v>
      </c>
      <c r="S53" t="str">
        <f>INDEX(allsections[[S]:[Order]],MATCH(PIs[[#This Row],[SSGUID]],allsections[SGUID],0),1)</f>
        <v xml:space="preserve">FO 04.01 Bodembehoud
</v>
      </c>
      <c r="T53" t="str">
        <f>INDEX(allsections[[S]:[Order]],MATCH(PIs[[#This Row],[SSGUID]],allsections[SGUID],0),2)</f>
        <v>Een goed bodembeheer verzekert vruchtbaarheid op lange termijn, bevordert de productie en draagt bij aan de opbrengst. Niet van toepassing in het geval van gewassen die niet rechtstreeks in de grond worden geteeld (hydrocultuur of potplanten).</v>
      </c>
      <c r="U53" t="str">
        <f>INDEX(S2PQ_relational[],MATCH(PIs[[#This Row],[GUID]],S2PQ_relational[PIGUID],0),2)</f>
        <v>6WUvJ8mCZ5jZz6OMmg6bGM</v>
      </c>
      <c r="V53" t="b">
        <v>0</v>
      </c>
      <c r="W53" t="b">
        <v>0</v>
      </c>
    </row>
    <row r="54" spans="1:23" ht="409.5" x14ac:dyDescent="0.25">
      <c r="A54" t="s">
        <v>386</v>
      </c>
      <c r="C54" t="s">
        <v>387</v>
      </c>
      <c r="D54" t="s">
        <v>388</v>
      </c>
      <c r="E54" t="s">
        <v>389</v>
      </c>
      <c r="F54" t="s">
        <v>390</v>
      </c>
      <c r="G54" s="57" t="s">
        <v>391</v>
      </c>
      <c r="H54" t="s">
        <v>66</v>
      </c>
      <c r="I54" t="str">
        <f>INDEX(Level[Level],MATCH(PIs[[#This Row],[L]],Level[GUID],0),1)</f>
        <v>Minor Must</v>
      </c>
      <c r="N54" t="s">
        <v>365</v>
      </c>
      <c r="O54" t="str">
        <f>INDEX(allsections[[S]:[Order]],MATCH(PIs[[#This Row],[SGUID]],allsections[SGUID],0),1)</f>
        <v xml:space="preserve">FO 11 ENERGIE-EFFICIËNTIE </v>
      </c>
      <c r="P54" t="str">
        <f>INDEX(allsections[[S]:[Order]],MATCH(PIs[[#This Row],[SGUID]],allsections[SGUID],0),2)</f>
        <v>-</v>
      </c>
      <c r="Q54">
        <f>INDEX(allsections[[S]:[Order]],MATCH(PIs[[#This Row],[SGUID]],allsections[SGUID],0),3)</f>
        <v>11</v>
      </c>
      <c r="R54" t="s">
        <v>248</v>
      </c>
      <c r="S54" t="str">
        <f>INDEX(allsections[[S]:[Order]],MATCH(PIs[[#This Row],[SSGUID]],allsections[SGUID],0),1)</f>
        <v>-</v>
      </c>
      <c r="T54" t="str">
        <f>INDEX(allsections[[S]:[Order]],MATCH(PIs[[#This Row],[SSGUID]],allsections[SGUID],0),2)</f>
        <v>-</v>
      </c>
      <c r="U54">
        <f>INDEX(S2PQ_relational[],MATCH(PIs[[#This Row],[GUID]],S2PQ_relational[PIGUID],0),2)</f>
        <v>0</v>
      </c>
      <c r="V54" t="b">
        <v>0</v>
      </c>
      <c r="W54" t="b">
        <v>0</v>
      </c>
    </row>
    <row r="55" spans="1:23" ht="409.5" x14ac:dyDescent="0.25">
      <c r="A55" t="s">
        <v>392</v>
      </c>
      <c r="C55" t="s">
        <v>393</v>
      </c>
      <c r="D55" t="s">
        <v>394</v>
      </c>
      <c r="E55" t="s">
        <v>395</v>
      </c>
      <c r="F55" t="s">
        <v>396</v>
      </c>
      <c r="G55" s="57" t="s">
        <v>397</v>
      </c>
      <c r="H55" t="s">
        <v>66</v>
      </c>
      <c r="I55" t="str">
        <f>INDEX(Level[Level],MATCH(PIs[[#This Row],[L]],Level[GUID],0),1)</f>
        <v>Minor Must</v>
      </c>
      <c r="N55" t="s">
        <v>365</v>
      </c>
      <c r="O55" t="str">
        <f>INDEX(allsections[[S]:[Order]],MATCH(PIs[[#This Row],[SGUID]],allsections[SGUID],0),1)</f>
        <v xml:space="preserve">FO 11 ENERGIE-EFFICIËNTIE </v>
      </c>
      <c r="P55" t="str">
        <f>INDEX(allsections[[S]:[Order]],MATCH(PIs[[#This Row],[SGUID]],allsections[SGUID],0),2)</f>
        <v>-</v>
      </c>
      <c r="Q55">
        <f>INDEX(allsections[[S]:[Order]],MATCH(PIs[[#This Row],[SGUID]],allsections[SGUID],0),3)</f>
        <v>11</v>
      </c>
      <c r="R55" t="s">
        <v>248</v>
      </c>
      <c r="S55" t="str">
        <f>INDEX(allsections[[S]:[Order]],MATCH(PIs[[#This Row],[SSGUID]],allsections[SGUID],0),1)</f>
        <v>-</v>
      </c>
      <c r="T55" t="str">
        <f>INDEX(allsections[[S]:[Order]],MATCH(PIs[[#This Row],[SSGUID]],allsections[SGUID],0),2)</f>
        <v>-</v>
      </c>
      <c r="U55">
        <f>INDEX(S2PQ_relational[],MATCH(PIs[[#This Row],[GUID]],S2PQ_relational[PIGUID],0),2)</f>
        <v>0</v>
      </c>
      <c r="V55" t="b">
        <v>0</v>
      </c>
      <c r="W55" t="b">
        <v>0</v>
      </c>
    </row>
    <row r="56" spans="1:23" x14ac:dyDescent="0.25">
      <c r="A56" t="s">
        <v>398</v>
      </c>
      <c r="C56" t="s">
        <v>399</v>
      </c>
      <c r="D56" t="s">
        <v>400</v>
      </c>
      <c r="E56" t="s">
        <v>401</v>
      </c>
      <c r="F56" t="s">
        <v>402</v>
      </c>
      <c r="G56" t="s">
        <v>403</v>
      </c>
      <c r="H56" t="s">
        <v>48</v>
      </c>
      <c r="I56" t="str">
        <f>INDEX(Level[Level],MATCH(PIs[[#This Row],[L]],Level[GUID],0),1)</f>
        <v>Aanbeveling</v>
      </c>
      <c r="N56" t="s">
        <v>49</v>
      </c>
      <c r="O56" t="str">
        <f>INDEX(allsections[[S]:[Order]],MATCH(PIs[[#This Row],[SGUID]],allsections[SGUID],0),1)</f>
        <v>FO 04 BODEM, PLANTENVOEDING EN MESTSTOFFEN</v>
      </c>
      <c r="P56" t="str">
        <f>INDEX(allsections[[S]:[Order]],MATCH(PIs[[#This Row],[SGUID]],allsections[SGUID],0),2)</f>
        <v>-</v>
      </c>
      <c r="Q56">
        <f>INDEX(allsections[[S]:[Order]],MATCH(PIs[[#This Row],[SGUID]],allsections[SGUID],0),3)</f>
        <v>4</v>
      </c>
      <c r="R56" t="s">
        <v>345</v>
      </c>
      <c r="S56" t="str">
        <f>INDEX(allsections[[S]:[Order]],MATCH(PIs[[#This Row],[SSGUID]],allsections[SGUID],0),1)</f>
        <v xml:space="preserve">FO 04.01 Bodembehoud
</v>
      </c>
      <c r="T56" t="str">
        <f>INDEX(allsections[[S]:[Order]],MATCH(PIs[[#This Row],[SSGUID]],allsections[SGUID],0),2)</f>
        <v>Een goed bodembeheer verzekert vruchtbaarheid op lange termijn, bevordert de productie en draagt bij aan de opbrengst. Niet van toepassing in het geval van gewassen die niet rechtstreeks in de grond worden geteeld (hydrocultuur of potplanten).</v>
      </c>
      <c r="U56">
        <f>INDEX(S2PQ_relational[],MATCH(PIs[[#This Row],[GUID]],S2PQ_relational[PIGUID],0),2)</f>
        <v>0</v>
      </c>
      <c r="V56" t="b">
        <v>0</v>
      </c>
      <c r="W56" t="b">
        <v>0</v>
      </c>
    </row>
    <row r="57" spans="1:23" x14ac:dyDescent="0.25">
      <c r="A57" t="s">
        <v>404</v>
      </c>
      <c r="C57" t="s">
        <v>405</v>
      </c>
      <c r="D57" t="s">
        <v>406</v>
      </c>
      <c r="E57" t="s">
        <v>407</v>
      </c>
      <c r="F57" t="s">
        <v>408</v>
      </c>
      <c r="G57" t="s">
        <v>409</v>
      </c>
      <c r="H57" t="s">
        <v>66</v>
      </c>
      <c r="I57" t="str">
        <f>INDEX(Level[Level],MATCH(PIs[[#This Row],[L]],Level[GUID],0),1)</f>
        <v>Minor Must</v>
      </c>
      <c r="N57" t="s">
        <v>49</v>
      </c>
      <c r="O57" t="str">
        <f>INDEX(allsections[[S]:[Order]],MATCH(PIs[[#This Row],[SGUID]],allsections[SGUID],0),1)</f>
        <v>FO 04 BODEM, PLANTENVOEDING EN MESTSTOFFEN</v>
      </c>
      <c r="P57" t="str">
        <f>INDEX(allsections[[S]:[Order]],MATCH(PIs[[#This Row],[SGUID]],allsections[SGUID],0),2)</f>
        <v>-</v>
      </c>
      <c r="Q57">
        <f>INDEX(allsections[[S]:[Order]],MATCH(PIs[[#This Row],[SGUID]],allsections[SGUID],0),3)</f>
        <v>4</v>
      </c>
      <c r="R57" t="s">
        <v>80</v>
      </c>
      <c r="S57" t="str">
        <f>INDEX(allsections[[S]:[Order]],MATCH(PIs[[#This Row],[SSGUID]],allsections[SGUID],0),1)</f>
        <v>FO 04.05 Nutriëntengehalte</v>
      </c>
      <c r="T57" t="str">
        <f>INDEX(allsections[[S]:[Order]],MATCH(PIs[[#This Row],[SSGUID]],allsections[SGUID],0),2)</f>
        <v>-</v>
      </c>
      <c r="U57" t="str">
        <f>INDEX(S2PQ_relational[],MATCH(PIs[[#This Row],[GUID]],S2PQ_relational[PIGUID],0),2)</f>
        <v>4R9L9YGGN56lLGRoI3945q</v>
      </c>
      <c r="V57" t="b">
        <v>0</v>
      </c>
      <c r="W57" t="b">
        <v>0</v>
      </c>
    </row>
    <row r="58" spans="1:23" x14ac:dyDescent="0.25">
      <c r="A58" t="s">
        <v>410</v>
      </c>
      <c r="C58" t="s">
        <v>411</v>
      </c>
      <c r="D58" t="s">
        <v>412</v>
      </c>
      <c r="E58" t="s">
        <v>413</v>
      </c>
      <c r="F58" t="s">
        <v>414</v>
      </c>
      <c r="G58" t="s">
        <v>415</v>
      </c>
      <c r="H58" t="s">
        <v>57</v>
      </c>
      <c r="I58" t="str">
        <f>INDEX(Level[Level],MATCH(PIs[[#This Row],[L]],Level[GUID],0),1)</f>
        <v>Major Must</v>
      </c>
      <c r="N58" t="s">
        <v>49</v>
      </c>
      <c r="O58" t="str">
        <f>INDEX(allsections[[S]:[Order]],MATCH(PIs[[#This Row],[SGUID]],allsections[SGUID],0),1)</f>
        <v>FO 04 BODEM, PLANTENVOEDING EN MESTSTOFFEN</v>
      </c>
      <c r="P58" t="str">
        <f>INDEX(allsections[[S]:[Order]],MATCH(PIs[[#This Row],[SGUID]],allsections[SGUID],0),2)</f>
        <v>-</v>
      </c>
      <c r="Q58">
        <f>INDEX(allsections[[S]:[Order]],MATCH(PIs[[#This Row],[SGUID]],allsections[SGUID],0),3)</f>
        <v>4</v>
      </c>
      <c r="R58" t="s">
        <v>416</v>
      </c>
      <c r="S58" t="str">
        <f>INDEX(allsections[[S]:[Order]],MATCH(PIs[[#This Row],[SSGUID]],allsections[SGUID],0),1)</f>
        <v>FO 04.02 Grondontsmetting</v>
      </c>
      <c r="T58" t="str">
        <f>INDEX(allsections[[S]:[Order]],MATCH(PIs[[#This Row],[SSGUID]],allsections[SGUID],0),2)</f>
        <v>-</v>
      </c>
      <c r="U58" t="str">
        <f>INDEX(S2PQ_relational[],MATCH(PIs[[#This Row],[GUID]],S2PQ_relational[PIGUID],0),2)</f>
        <v>7o0xBDTKxcKpHsZRwunVdc</v>
      </c>
      <c r="V58" t="b">
        <v>0</v>
      </c>
      <c r="W58" t="b">
        <v>0</v>
      </c>
    </row>
    <row r="59" spans="1:23" x14ac:dyDescent="0.25">
      <c r="A59" t="s">
        <v>417</v>
      </c>
      <c r="C59" t="s">
        <v>418</v>
      </c>
      <c r="D59" t="s">
        <v>419</v>
      </c>
      <c r="E59" t="s">
        <v>420</v>
      </c>
      <c r="F59" t="s">
        <v>421</v>
      </c>
      <c r="G59" t="s">
        <v>422</v>
      </c>
      <c r="H59" t="s">
        <v>66</v>
      </c>
      <c r="I59" t="str">
        <f>INDEX(Level[Level],MATCH(PIs[[#This Row],[L]],Level[GUID],0),1)</f>
        <v>Minor Must</v>
      </c>
      <c r="N59" t="s">
        <v>49</v>
      </c>
      <c r="O59" t="str">
        <f>INDEX(allsections[[S]:[Order]],MATCH(PIs[[#This Row],[SGUID]],allsections[SGUID],0),1)</f>
        <v>FO 04 BODEM, PLANTENVOEDING EN MESTSTOFFEN</v>
      </c>
      <c r="P59" t="str">
        <f>INDEX(allsections[[S]:[Order]],MATCH(PIs[[#This Row],[SGUID]],allsections[SGUID],0),2)</f>
        <v>-</v>
      </c>
      <c r="Q59">
        <f>INDEX(allsections[[S]:[Order]],MATCH(PIs[[#This Row],[SGUID]],allsections[SGUID],0),3)</f>
        <v>4</v>
      </c>
      <c r="R59" t="s">
        <v>416</v>
      </c>
      <c r="S59" t="str">
        <f>INDEX(allsections[[S]:[Order]],MATCH(PIs[[#This Row],[SSGUID]],allsections[SGUID],0),1)</f>
        <v>FO 04.02 Grondontsmetting</v>
      </c>
      <c r="T59" t="str">
        <f>INDEX(allsections[[S]:[Order]],MATCH(PIs[[#This Row],[SSGUID]],allsections[SGUID],0),2)</f>
        <v>-</v>
      </c>
      <c r="U59" t="str">
        <f>INDEX(S2PQ_relational[],MATCH(PIs[[#This Row],[GUID]],S2PQ_relational[PIGUID],0),2)</f>
        <v>7o0xBDTKxcKpHsZRwunVdc</v>
      </c>
      <c r="V59" t="b">
        <v>0</v>
      </c>
      <c r="W59" t="b">
        <v>0</v>
      </c>
    </row>
    <row r="60" spans="1:23" x14ac:dyDescent="0.25">
      <c r="A60" t="s">
        <v>423</v>
      </c>
      <c r="C60" t="s">
        <v>424</v>
      </c>
      <c r="D60" t="s">
        <v>425</v>
      </c>
      <c r="E60" t="s">
        <v>426</v>
      </c>
      <c r="F60" t="s">
        <v>427</v>
      </c>
      <c r="G60" t="s">
        <v>428</v>
      </c>
      <c r="H60" t="s">
        <v>57</v>
      </c>
      <c r="I60" t="str">
        <f>INDEX(Level[Level],MATCH(PIs[[#This Row],[L]],Level[GUID],0),1)</f>
        <v>Major Must</v>
      </c>
      <c r="N60" t="s">
        <v>49</v>
      </c>
      <c r="O60" t="str">
        <f>INDEX(allsections[[S]:[Order]],MATCH(PIs[[#This Row],[SGUID]],allsections[SGUID],0),1)</f>
        <v>FO 04 BODEM, PLANTENVOEDING EN MESTSTOFFEN</v>
      </c>
      <c r="P60" t="str">
        <f>INDEX(allsections[[S]:[Order]],MATCH(PIs[[#This Row],[SGUID]],allsections[SGUID],0),2)</f>
        <v>-</v>
      </c>
      <c r="Q60">
        <f>INDEX(allsections[[S]:[Order]],MATCH(PIs[[#This Row],[SGUID]],allsections[SGUID],0),3)</f>
        <v>4</v>
      </c>
      <c r="R60" t="s">
        <v>429</v>
      </c>
      <c r="S60" t="str">
        <f>INDEX(allsections[[S]:[Order]],MATCH(PIs[[#This Row],[SSGUID]],allsections[SGUID],0),1)</f>
        <v>FO 04.03 Substraten</v>
      </c>
      <c r="T60" t="str">
        <f>INDEX(allsections[[S]:[Order]],MATCH(PIs[[#This Row],[SSGUID]],allsections[SGUID],0),2)</f>
        <v>-</v>
      </c>
      <c r="U60" t="str">
        <f>INDEX(S2PQ_relational[],MATCH(PIs[[#This Row],[GUID]],S2PQ_relational[PIGUID],0),2)</f>
        <v>2da4xRvctaGroBQaFMVdXV</v>
      </c>
      <c r="V60" t="b">
        <v>0</v>
      </c>
      <c r="W60" t="b">
        <v>0</v>
      </c>
    </row>
    <row r="61" spans="1:23" x14ac:dyDescent="0.25">
      <c r="A61" t="s">
        <v>430</v>
      </c>
      <c r="C61" t="s">
        <v>431</v>
      </c>
      <c r="D61" t="s">
        <v>432</v>
      </c>
      <c r="E61" t="s">
        <v>433</v>
      </c>
      <c r="F61" t="s">
        <v>434</v>
      </c>
      <c r="G61" t="s">
        <v>435</v>
      </c>
      <c r="H61" t="s">
        <v>57</v>
      </c>
      <c r="I61" t="str">
        <f>INDEX(Level[Level],MATCH(PIs[[#This Row],[L]],Level[GUID],0),1)</f>
        <v>Major Must</v>
      </c>
      <c r="N61" t="s">
        <v>58</v>
      </c>
      <c r="O61" t="str">
        <f>INDEX(allsections[[S]:[Order]],MATCH(PIs[[#This Row],[SGUID]],allsections[SGUID],0),1)</f>
        <v>FO 03 PLANTENVERMEERDERINGSMATERIAAL</v>
      </c>
      <c r="P61" t="str">
        <f>INDEX(allsections[[S]:[Order]],MATCH(PIs[[#This Row],[SGUID]],allsections[SGUID],0),2)</f>
        <v>-</v>
      </c>
      <c r="Q61">
        <f>INDEX(allsections[[S]:[Order]],MATCH(PIs[[#This Row],[SGUID]],allsections[SGUID],0),3)</f>
        <v>3</v>
      </c>
      <c r="R61" t="s">
        <v>436</v>
      </c>
      <c r="S61" t="str">
        <f>INDEX(allsections[[S]:[Order]],MATCH(PIs[[#This Row],[SSGUID]],allsections[SGUID],0),1)</f>
        <v>FO 03.03 Genetisch gemodificeerde organismen</v>
      </c>
      <c r="T61" t="str">
        <f>INDEX(allsections[[S]:[Order]],MATCH(PIs[[#This Row],[SSGUID]],allsections[SGUID],0),2)</f>
        <v>-</v>
      </c>
      <c r="U61" t="str">
        <f>INDEX(S2PQ_relational[],MATCH(PIs[[#This Row],[GUID]],S2PQ_relational[PIGUID],0),2)</f>
        <v>1DMh4nsjnxwoMXI3CEg6sF</v>
      </c>
      <c r="V61" t="b">
        <v>0</v>
      </c>
      <c r="W61" t="b">
        <v>0</v>
      </c>
    </row>
    <row r="62" spans="1:23" x14ac:dyDescent="0.25">
      <c r="A62" t="s">
        <v>437</v>
      </c>
      <c r="C62" t="s">
        <v>438</v>
      </c>
      <c r="D62" t="s">
        <v>439</v>
      </c>
      <c r="E62" t="s">
        <v>440</v>
      </c>
      <c r="F62" t="s">
        <v>441</v>
      </c>
      <c r="G62" t="s">
        <v>442</v>
      </c>
      <c r="H62" t="s">
        <v>57</v>
      </c>
      <c r="I62" t="str">
        <f>INDEX(Level[Level],MATCH(PIs[[#This Row],[L]],Level[GUID],0),1)</f>
        <v>Major Must</v>
      </c>
      <c r="N62" t="s">
        <v>58</v>
      </c>
      <c r="O62" t="str">
        <f>INDEX(allsections[[S]:[Order]],MATCH(PIs[[#This Row],[SGUID]],allsections[SGUID],0),1)</f>
        <v>FO 03 PLANTENVERMEERDERINGSMATERIAAL</v>
      </c>
      <c r="P62" t="str">
        <f>INDEX(allsections[[S]:[Order]],MATCH(PIs[[#This Row],[SGUID]],allsections[SGUID],0),2)</f>
        <v>-</v>
      </c>
      <c r="Q62">
        <f>INDEX(allsections[[S]:[Order]],MATCH(PIs[[#This Row],[SGUID]],allsections[SGUID],0),3)</f>
        <v>3</v>
      </c>
      <c r="R62" t="s">
        <v>436</v>
      </c>
      <c r="S62" t="str">
        <f>INDEX(allsections[[S]:[Order]],MATCH(PIs[[#This Row],[SSGUID]],allsections[SGUID],0),1)</f>
        <v>FO 03.03 Genetisch gemodificeerde organismen</v>
      </c>
      <c r="T62" t="str">
        <f>INDEX(allsections[[S]:[Order]],MATCH(PIs[[#This Row],[SSGUID]],allsections[SGUID],0),2)</f>
        <v>-</v>
      </c>
      <c r="U62" t="str">
        <f>INDEX(S2PQ_relational[],MATCH(PIs[[#This Row],[GUID]],S2PQ_relational[PIGUID],0),2)</f>
        <v>1DMh4nsjnxwoMXI3CEg6sF</v>
      </c>
      <c r="V62" t="b">
        <v>0</v>
      </c>
      <c r="W62" t="b">
        <v>0</v>
      </c>
    </row>
    <row r="63" spans="1:23" ht="409.5" x14ac:dyDescent="0.25">
      <c r="A63" t="s">
        <v>443</v>
      </c>
      <c r="C63" t="s">
        <v>444</v>
      </c>
      <c r="D63" t="s">
        <v>445</v>
      </c>
      <c r="E63" t="s">
        <v>446</v>
      </c>
      <c r="F63" t="s">
        <v>447</v>
      </c>
      <c r="G63" s="57" t="s">
        <v>448</v>
      </c>
      <c r="H63" t="s">
        <v>66</v>
      </c>
      <c r="I63" t="str">
        <f>INDEX(Level[Level],MATCH(PIs[[#This Row],[L]],Level[GUID],0),1)</f>
        <v>Minor Must</v>
      </c>
      <c r="N63" t="s">
        <v>49</v>
      </c>
      <c r="O63" t="str">
        <f>INDEX(allsections[[S]:[Order]],MATCH(PIs[[#This Row],[SGUID]],allsections[SGUID],0),1)</f>
        <v>FO 04 BODEM, PLANTENVOEDING EN MESTSTOFFEN</v>
      </c>
      <c r="P63" t="str">
        <f>INDEX(allsections[[S]:[Order]],MATCH(PIs[[#This Row],[SGUID]],allsections[SGUID],0),2)</f>
        <v>-</v>
      </c>
      <c r="Q63">
        <f>INDEX(allsections[[S]:[Order]],MATCH(PIs[[#This Row],[SGUID]],allsections[SGUID],0),3)</f>
        <v>4</v>
      </c>
      <c r="R63" t="s">
        <v>429</v>
      </c>
      <c r="S63" t="str">
        <f>INDEX(allsections[[S]:[Order]],MATCH(PIs[[#This Row],[SSGUID]],allsections[SGUID],0),1)</f>
        <v>FO 04.03 Substraten</v>
      </c>
      <c r="T63" t="str">
        <f>INDEX(allsections[[S]:[Order]],MATCH(PIs[[#This Row],[SSGUID]],allsections[SGUID],0),2)</f>
        <v>-</v>
      </c>
      <c r="U63" t="str">
        <f>INDEX(S2PQ_relational[],MATCH(PIs[[#This Row],[GUID]],S2PQ_relational[PIGUID],0),2)</f>
        <v>2da4xRvctaGroBQaFMVdXV</v>
      </c>
      <c r="V63" t="b">
        <v>0</v>
      </c>
      <c r="W63" t="b">
        <v>0</v>
      </c>
    </row>
    <row r="64" spans="1:23" x14ac:dyDescent="0.25">
      <c r="A64" t="s">
        <v>449</v>
      </c>
      <c r="C64" t="s">
        <v>450</v>
      </c>
      <c r="D64" t="s">
        <v>451</v>
      </c>
      <c r="E64" t="s">
        <v>452</v>
      </c>
      <c r="F64" t="s">
        <v>453</v>
      </c>
      <c r="G64" t="s">
        <v>454</v>
      </c>
      <c r="H64" t="s">
        <v>66</v>
      </c>
      <c r="I64" t="str">
        <f>INDEX(Level[Level],MATCH(PIs[[#This Row],[L]],Level[GUID],0),1)</f>
        <v>Minor Must</v>
      </c>
      <c r="N64" t="s">
        <v>58</v>
      </c>
      <c r="O64" t="str">
        <f>INDEX(allsections[[S]:[Order]],MATCH(PIs[[#This Row],[SGUID]],allsections[SGUID],0),1)</f>
        <v>FO 03 PLANTENVERMEERDERINGSMATERIAAL</v>
      </c>
      <c r="P64" t="str">
        <f>INDEX(allsections[[S]:[Order]],MATCH(PIs[[#This Row],[SGUID]],allsections[SGUID],0),2)</f>
        <v>-</v>
      </c>
      <c r="Q64">
        <f>INDEX(allsections[[S]:[Order]],MATCH(PIs[[#This Row],[SGUID]],allsections[SGUID],0),3)</f>
        <v>3</v>
      </c>
      <c r="R64" t="s">
        <v>436</v>
      </c>
      <c r="S64" t="str">
        <f>INDEX(allsections[[S]:[Order]],MATCH(PIs[[#This Row],[SSGUID]],allsections[SGUID],0),1)</f>
        <v>FO 03.03 Genetisch gemodificeerde organismen</v>
      </c>
      <c r="T64" t="str">
        <f>INDEX(allsections[[S]:[Order]],MATCH(PIs[[#This Row],[SSGUID]],allsections[SGUID],0),2)</f>
        <v>-</v>
      </c>
      <c r="U64" t="str">
        <f>INDEX(S2PQ_relational[],MATCH(PIs[[#This Row],[GUID]],S2PQ_relational[PIGUID],0),2)</f>
        <v>1DMh4nsjnxwoMXI3CEg6sF</v>
      </c>
      <c r="V64" t="b">
        <v>0</v>
      </c>
      <c r="W64" t="b">
        <v>0</v>
      </c>
    </row>
    <row r="65" spans="1:23" x14ac:dyDescent="0.25">
      <c r="A65" t="s">
        <v>455</v>
      </c>
      <c r="C65" t="s">
        <v>456</v>
      </c>
      <c r="D65" t="s">
        <v>457</v>
      </c>
      <c r="E65" t="s">
        <v>458</v>
      </c>
      <c r="F65" t="s">
        <v>459</v>
      </c>
      <c r="G65" t="s">
        <v>460</v>
      </c>
      <c r="H65" t="s">
        <v>57</v>
      </c>
      <c r="I65" t="str">
        <f>INDEX(Level[Level],MATCH(PIs[[#This Row],[L]],Level[GUID],0),1)</f>
        <v>Major Must</v>
      </c>
      <c r="N65" t="s">
        <v>58</v>
      </c>
      <c r="O65" t="str">
        <f>INDEX(allsections[[S]:[Order]],MATCH(PIs[[#This Row],[SGUID]],allsections[SGUID],0),1)</f>
        <v>FO 03 PLANTENVERMEERDERINGSMATERIAAL</v>
      </c>
      <c r="P65" t="str">
        <f>INDEX(allsections[[S]:[Order]],MATCH(PIs[[#This Row],[SGUID]],allsections[SGUID],0),2)</f>
        <v>-</v>
      </c>
      <c r="Q65">
        <f>INDEX(allsections[[S]:[Order]],MATCH(PIs[[#This Row],[SGUID]],allsections[SGUID],0),3)</f>
        <v>3</v>
      </c>
      <c r="R65" t="s">
        <v>436</v>
      </c>
      <c r="S65" t="str">
        <f>INDEX(allsections[[S]:[Order]],MATCH(PIs[[#This Row],[SSGUID]],allsections[SGUID],0),1)</f>
        <v>FO 03.03 Genetisch gemodificeerde organismen</v>
      </c>
      <c r="T65" t="str">
        <f>INDEX(allsections[[S]:[Order]],MATCH(PIs[[#This Row],[SSGUID]],allsections[SGUID],0),2)</f>
        <v>-</v>
      </c>
      <c r="U65" t="str">
        <f>INDEX(S2PQ_relational[],MATCH(PIs[[#This Row],[GUID]],S2PQ_relational[PIGUID],0),2)</f>
        <v>1DMh4nsjnxwoMXI3CEg6sF</v>
      </c>
      <c r="V65" t="b">
        <v>0</v>
      </c>
      <c r="W65" t="b">
        <v>0</v>
      </c>
    </row>
    <row r="66" spans="1:23" ht="409.5" x14ac:dyDescent="0.25">
      <c r="A66" t="s">
        <v>461</v>
      </c>
      <c r="C66" t="s">
        <v>462</v>
      </c>
      <c r="D66" t="s">
        <v>463</v>
      </c>
      <c r="E66" t="s">
        <v>464</v>
      </c>
      <c r="F66" t="s">
        <v>465</v>
      </c>
      <c r="G66" s="57" t="s">
        <v>466</v>
      </c>
      <c r="H66" t="s">
        <v>57</v>
      </c>
      <c r="I66" t="str">
        <f>INDEX(Level[Level],MATCH(PIs[[#This Row],[L]],Level[GUID],0),1)</f>
        <v>Major Must</v>
      </c>
      <c r="N66" t="s">
        <v>467</v>
      </c>
      <c r="O66" t="str">
        <f>INDEX(allsections[[S]:[Order]],MATCH(PIs[[#This Row],[SGUID]],allsections[SGUID],0),1)</f>
        <v>FO 06 GEÏNTEGREERDE BESTRIJDING</v>
      </c>
      <c r="P66" t="str">
        <f>INDEX(allsections[[S]:[Order]],MATCH(PIs[[#This Row],[SGUID]],allsections[SGUID],0),2)</f>
        <v>-</v>
      </c>
      <c r="Q66">
        <f>INDEX(allsections[[S]:[Order]],MATCH(PIs[[#This Row],[SGUID]],allsections[SGUID],0),3)</f>
        <v>6</v>
      </c>
      <c r="R66" t="s">
        <v>248</v>
      </c>
      <c r="S66" t="str">
        <f>INDEX(allsections[[S]:[Order]],MATCH(PIs[[#This Row],[SSGUID]],allsections[SGUID],0),1)</f>
        <v>-</v>
      </c>
      <c r="T66" t="str">
        <f>INDEX(allsections[[S]:[Order]],MATCH(PIs[[#This Row],[SSGUID]],allsections[SGUID],0),2)</f>
        <v>-</v>
      </c>
      <c r="U66">
        <f>INDEX(S2PQ_relational[],MATCH(PIs[[#This Row],[GUID]],S2PQ_relational[PIGUID],0),2)</f>
        <v>0</v>
      </c>
      <c r="V66" t="b">
        <v>0</v>
      </c>
      <c r="W66" t="b">
        <v>0</v>
      </c>
    </row>
    <row r="67" spans="1:23" ht="409.5" x14ac:dyDescent="0.25">
      <c r="A67" t="s">
        <v>468</v>
      </c>
      <c r="C67" t="s">
        <v>469</v>
      </c>
      <c r="D67" t="s">
        <v>470</v>
      </c>
      <c r="E67" t="s">
        <v>471</v>
      </c>
      <c r="F67" t="s">
        <v>472</v>
      </c>
      <c r="G67" s="57" t="s">
        <v>473</v>
      </c>
      <c r="H67" t="s">
        <v>66</v>
      </c>
      <c r="I67" t="str">
        <f>INDEX(Level[Level],MATCH(PIs[[#This Row],[L]],Level[GUID],0),1)</f>
        <v>Minor Must</v>
      </c>
      <c r="N67" t="s">
        <v>467</v>
      </c>
      <c r="O67" t="str">
        <f>INDEX(allsections[[S]:[Order]],MATCH(PIs[[#This Row],[SGUID]],allsections[SGUID],0),1)</f>
        <v>FO 06 GEÏNTEGREERDE BESTRIJDING</v>
      </c>
      <c r="P67" t="str">
        <f>INDEX(allsections[[S]:[Order]],MATCH(PIs[[#This Row],[SGUID]],allsections[SGUID],0),2)</f>
        <v>-</v>
      </c>
      <c r="Q67">
        <f>INDEX(allsections[[S]:[Order]],MATCH(PIs[[#This Row],[SGUID]],allsections[SGUID],0),3)</f>
        <v>6</v>
      </c>
      <c r="R67" t="s">
        <v>248</v>
      </c>
      <c r="S67" t="str">
        <f>INDEX(allsections[[S]:[Order]],MATCH(PIs[[#This Row],[SSGUID]],allsections[SGUID],0),1)</f>
        <v>-</v>
      </c>
      <c r="T67" t="str">
        <f>INDEX(allsections[[S]:[Order]],MATCH(PIs[[#This Row],[SSGUID]],allsections[SGUID],0),2)</f>
        <v>-</v>
      </c>
      <c r="U67">
        <f>INDEX(S2PQ_relational[],MATCH(PIs[[#This Row],[GUID]],S2PQ_relational[PIGUID],0),2)</f>
        <v>0</v>
      </c>
      <c r="V67" t="b">
        <v>0</v>
      </c>
      <c r="W67" t="b">
        <v>0</v>
      </c>
    </row>
    <row r="68" spans="1:23" ht="409.5" x14ac:dyDescent="0.25">
      <c r="A68" t="s">
        <v>474</v>
      </c>
      <c r="C68" t="s">
        <v>475</v>
      </c>
      <c r="D68" t="s">
        <v>476</v>
      </c>
      <c r="E68" t="s">
        <v>477</v>
      </c>
      <c r="F68" t="s">
        <v>478</v>
      </c>
      <c r="G68" s="57" t="s">
        <v>479</v>
      </c>
      <c r="H68" t="s">
        <v>48</v>
      </c>
      <c r="I68" t="str">
        <f>INDEX(Level[Level],MATCH(PIs[[#This Row],[L]],Level[GUID],0),1)</f>
        <v>Aanbeveling</v>
      </c>
      <c r="N68" t="s">
        <v>467</v>
      </c>
      <c r="O68" t="str">
        <f>INDEX(allsections[[S]:[Order]],MATCH(PIs[[#This Row],[SGUID]],allsections[SGUID],0),1)</f>
        <v>FO 06 GEÏNTEGREERDE BESTRIJDING</v>
      </c>
      <c r="P68" t="str">
        <f>INDEX(allsections[[S]:[Order]],MATCH(PIs[[#This Row],[SGUID]],allsections[SGUID],0),2)</f>
        <v>-</v>
      </c>
      <c r="Q68">
        <f>INDEX(allsections[[S]:[Order]],MATCH(PIs[[#This Row],[SGUID]],allsections[SGUID],0),3)</f>
        <v>6</v>
      </c>
      <c r="R68" t="s">
        <v>248</v>
      </c>
      <c r="S68" t="str">
        <f>INDEX(allsections[[S]:[Order]],MATCH(PIs[[#This Row],[SSGUID]],allsections[SGUID],0),1)</f>
        <v>-</v>
      </c>
      <c r="T68" t="str">
        <f>INDEX(allsections[[S]:[Order]],MATCH(PIs[[#This Row],[SSGUID]],allsections[SGUID],0),2)</f>
        <v>-</v>
      </c>
      <c r="U68">
        <f>INDEX(S2PQ_relational[],MATCH(PIs[[#This Row],[GUID]],S2PQ_relational[PIGUID],0),2)</f>
        <v>0</v>
      </c>
      <c r="V68" t="b">
        <v>0</v>
      </c>
      <c r="W68" t="b">
        <v>0</v>
      </c>
    </row>
    <row r="69" spans="1:23" x14ac:dyDescent="0.25">
      <c r="A69" t="s">
        <v>480</v>
      </c>
      <c r="C69" t="s">
        <v>481</v>
      </c>
      <c r="D69" t="s">
        <v>482</v>
      </c>
      <c r="E69" t="s">
        <v>483</v>
      </c>
      <c r="F69" t="s">
        <v>484</v>
      </c>
      <c r="G69" t="s">
        <v>485</v>
      </c>
      <c r="H69" t="s">
        <v>57</v>
      </c>
      <c r="I69" t="str">
        <f>INDEX(Level[Level],MATCH(PIs[[#This Row],[L]],Level[GUID],0),1)</f>
        <v>Major Must</v>
      </c>
      <c r="N69" t="s">
        <v>287</v>
      </c>
      <c r="O69" t="str">
        <f>INDEX(allsections[[S]:[Order]],MATCH(PIs[[#This Row],[SGUID]],allsections[SGUID],0),1)</f>
        <v>FO 02 TRACEERBAARHEID</v>
      </c>
      <c r="P69" t="str">
        <f>INDEX(allsections[[S]:[Order]],MATCH(PIs[[#This Row],[SGUID]],allsections[SGUID],0),2)</f>
        <v>-</v>
      </c>
      <c r="Q69">
        <f>INDEX(allsections[[S]:[Order]],MATCH(PIs[[#This Row],[SGUID]],allsections[SGUID],0),3)</f>
        <v>2</v>
      </c>
      <c r="R69" t="s">
        <v>372</v>
      </c>
      <c r="S69" t="str">
        <f>INDEX(allsections[[S]:[Order]],MATCH(PIs[[#This Row],[SSGUID]],allsections[SGUID],0),1)</f>
        <v>FO 02.02 Parallel eigendom</v>
      </c>
      <c r="T69" t="str">
        <f>INDEX(allsections[[S]:[Order]],MATCH(PIs[[#This Row],[SSGUID]],allsections[SGUID],0),2)</f>
        <v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v>
      </c>
      <c r="U69" t="str">
        <f>INDEX(S2PQ_relational[],MATCH(PIs[[#This Row],[GUID]],S2PQ_relational[PIGUID],0),2)</f>
        <v>4C7ap9WXrPsgE102XE9985</v>
      </c>
      <c r="V69" t="b">
        <v>0</v>
      </c>
      <c r="W69" t="b">
        <v>0</v>
      </c>
    </row>
    <row r="70" spans="1:23" ht="409.5" x14ac:dyDescent="0.25">
      <c r="A70" t="s">
        <v>486</v>
      </c>
      <c r="C70" t="s">
        <v>487</v>
      </c>
      <c r="D70" t="s">
        <v>488</v>
      </c>
      <c r="E70" t="s">
        <v>489</v>
      </c>
      <c r="F70" t="s">
        <v>490</v>
      </c>
      <c r="G70" s="57" t="s">
        <v>491</v>
      </c>
      <c r="H70" t="s">
        <v>66</v>
      </c>
      <c r="I70" t="str">
        <f>INDEX(Level[Level],MATCH(PIs[[#This Row],[L]],Level[GUID],0),1)</f>
        <v>Minor Must</v>
      </c>
      <c r="N70" t="s">
        <v>467</v>
      </c>
      <c r="O70" t="str">
        <f>INDEX(allsections[[S]:[Order]],MATCH(PIs[[#This Row],[SGUID]],allsections[SGUID],0),1)</f>
        <v>FO 06 GEÏNTEGREERDE BESTRIJDING</v>
      </c>
      <c r="P70" t="str">
        <f>INDEX(allsections[[S]:[Order]],MATCH(PIs[[#This Row],[SGUID]],allsections[SGUID],0),2)</f>
        <v>-</v>
      </c>
      <c r="Q70">
        <f>INDEX(allsections[[S]:[Order]],MATCH(PIs[[#This Row],[SGUID]],allsections[SGUID],0),3)</f>
        <v>6</v>
      </c>
      <c r="R70" t="s">
        <v>248</v>
      </c>
      <c r="S70" t="str">
        <f>INDEX(allsections[[S]:[Order]],MATCH(PIs[[#This Row],[SSGUID]],allsections[SGUID],0),1)</f>
        <v>-</v>
      </c>
      <c r="T70" t="str">
        <f>INDEX(allsections[[S]:[Order]],MATCH(PIs[[#This Row],[SSGUID]],allsections[SGUID],0),2)</f>
        <v>-</v>
      </c>
      <c r="U70">
        <f>INDEX(S2PQ_relational[],MATCH(PIs[[#This Row],[GUID]],S2PQ_relational[PIGUID],0),2)</f>
        <v>0</v>
      </c>
      <c r="V70" t="b">
        <v>0</v>
      </c>
      <c r="W70" t="b">
        <v>0</v>
      </c>
    </row>
    <row r="71" spans="1:23" x14ac:dyDescent="0.25">
      <c r="A71" t="s">
        <v>492</v>
      </c>
      <c r="C71" t="s">
        <v>493</v>
      </c>
      <c r="D71" t="s">
        <v>494</v>
      </c>
      <c r="E71" t="s">
        <v>495</v>
      </c>
      <c r="F71" t="s">
        <v>496</v>
      </c>
      <c r="G71" t="s">
        <v>497</v>
      </c>
      <c r="H71" t="s">
        <v>57</v>
      </c>
      <c r="I71" t="str">
        <f>INDEX(Level[Level],MATCH(PIs[[#This Row],[L]],Level[GUID],0),1)</f>
        <v>Major Must</v>
      </c>
      <c r="N71" t="s">
        <v>287</v>
      </c>
      <c r="O71" t="str">
        <f>INDEX(allsections[[S]:[Order]],MATCH(PIs[[#This Row],[SGUID]],allsections[SGUID],0),1)</f>
        <v>FO 02 TRACEERBAARHEID</v>
      </c>
      <c r="P71" t="str">
        <f>INDEX(allsections[[S]:[Order]],MATCH(PIs[[#This Row],[SGUID]],allsections[SGUID],0),2)</f>
        <v>-</v>
      </c>
      <c r="Q71">
        <f>INDEX(allsections[[S]:[Order]],MATCH(PIs[[#This Row],[SGUID]],allsections[SGUID],0),3)</f>
        <v>2</v>
      </c>
      <c r="R71" t="s">
        <v>498</v>
      </c>
      <c r="S71" t="str">
        <f>INDEX(allsections[[S]:[Order]],MATCH(PIs[[#This Row],[SSGUID]],allsections[SGUID],0),1)</f>
        <v>FO 02.03 Massabalans</v>
      </c>
      <c r="T71" t="str">
        <f>INDEX(allsections[[S]:[Order]],MATCH(PIs[[#This Row],[SSGUID]],allsections[SGUID],0),2)</f>
        <v>-</v>
      </c>
      <c r="U71">
        <f>INDEX(S2PQ_relational[],MATCH(PIs[[#This Row],[GUID]],S2PQ_relational[PIGUID],0),2)</f>
        <v>0</v>
      </c>
      <c r="V71" t="b">
        <v>0</v>
      </c>
      <c r="W71" t="b">
        <v>0</v>
      </c>
    </row>
    <row r="72" spans="1:23" ht="409.5" x14ac:dyDescent="0.25">
      <c r="A72" t="s">
        <v>499</v>
      </c>
      <c r="C72" t="s">
        <v>500</v>
      </c>
      <c r="D72" t="s">
        <v>501</v>
      </c>
      <c r="E72" t="s">
        <v>502</v>
      </c>
      <c r="F72" t="s">
        <v>503</v>
      </c>
      <c r="G72" s="57" t="s">
        <v>504</v>
      </c>
      <c r="H72" t="s">
        <v>57</v>
      </c>
      <c r="I72" t="str">
        <f>INDEX(Level[Level],MATCH(PIs[[#This Row],[L]],Level[GUID],0),1)</f>
        <v>Major Must</v>
      </c>
      <c r="N72" t="s">
        <v>467</v>
      </c>
      <c r="O72" t="str">
        <f>INDEX(allsections[[S]:[Order]],MATCH(PIs[[#This Row],[SGUID]],allsections[SGUID],0),1)</f>
        <v>FO 06 GEÏNTEGREERDE BESTRIJDING</v>
      </c>
      <c r="P72" t="str">
        <f>INDEX(allsections[[S]:[Order]],MATCH(PIs[[#This Row],[SGUID]],allsections[SGUID],0),2)</f>
        <v>-</v>
      </c>
      <c r="Q72">
        <f>INDEX(allsections[[S]:[Order]],MATCH(PIs[[#This Row],[SGUID]],allsections[SGUID],0),3)</f>
        <v>6</v>
      </c>
      <c r="R72" t="s">
        <v>248</v>
      </c>
      <c r="S72" t="str">
        <f>INDEX(allsections[[S]:[Order]],MATCH(PIs[[#This Row],[SSGUID]],allsections[SGUID],0),1)</f>
        <v>-</v>
      </c>
      <c r="T72" t="str">
        <f>INDEX(allsections[[S]:[Order]],MATCH(PIs[[#This Row],[SSGUID]],allsections[SGUID],0),2)</f>
        <v>-</v>
      </c>
      <c r="U72">
        <f>INDEX(S2PQ_relational[],MATCH(PIs[[#This Row],[GUID]],S2PQ_relational[PIGUID],0),2)</f>
        <v>0</v>
      </c>
      <c r="V72" t="b">
        <v>0</v>
      </c>
      <c r="W72" t="b">
        <v>0</v>
      </c>
    </row>
    <row r="73" spans="1:23" ht="409.5" x14ac:dyDescent="0.25">
      <c r="A73" t="s">
        <v>505</v>
      </c>
      <c r="C73" t="s">
        <v>506</v>
      </c>
      <c r="D73" t="s">
        <v>507</v>
      </c>
      <c r="E73" t="s">
        <v>508</v>
      </c>
      <c r="F73" t="s">
        <v>509</v>
      </c>
      <c r="G73" s="57" t="s">
        <v>510</v>
      </c>
      <c r="H73" t="s">
        <v>57</v>
      </c>
      <c r="I73" t="str">
        <f>INDEX(Level[Level],MATCH(PIs[[#This Row],[L]],Level[GUID],0),1)</f>
        <v>Major Must</v>
      </c>
      <c r="N73" t="s">
        <v>287</v>
      </c>
      <c r="O73" t="str">
        <f>INDEX(allsections[[S]:[Order]],MATCH(PIs[[#This Row],[SGUID]],allsections[SGUID],0),1)</f>
        <v>FO 02 TRACEERBAARHEID</v>
      </c>
      <c r="P73" t="str">
        <f>INDEX(allsections[[S]:[Order]],MATCH(PIs[[#This Row],[SGUID]],allsections[SGUID],0),2)</f>
        <v>-</v>
      </c>
      <c r="Q73">
        <f>INDEX(allsections[[S]:[Order]],MATCH(PIs[[#This Row],[SGUID]],allsections[SGUID],0),3)</f>
        <v>2</v>
      </c>
      <c r="R73" t="s">
        <v>372</v>
      </c>
      <c r="S73" t="str">
        <f>INDEX(allsections[[S]:[Order]],MATCH(PIs[[#This Row],[SSGUID]],allsections[SGUID],0),1)</f>
        <v>FO 02.02 Parallel eigendom</v>
      </c>
      <c r="T73" t="str">
        <f>INDEX(allsections[[S]:[Order]],MATCH(PIs[[#This Row],[SSGUID]],allsections[SGUID],0),2)</f>
        <v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v>
      </c>
      <c r="U73" t="str">
        <f>INDEX(S2PQ_relational[],MATCH(PIs[[#This Row],[GUID]],S2PQ_relational[PIGUID],0),2)</f>
        <v>4C7ap9WXrPsgE102XE9985</v>
      </c>
      <c r="V73" t="b">
        <v>0</v>
      </c>
      <c r="W73" t="b">
        <v>0</v>
      </c>
    </row>
    <row r="74" spans="1:23" x14ac:dyDescent="0.25">
      <c r="A74" t="s">
        <v>511</v>
      </c>
      <c r="C74" t="s">
        <v>512</v>
      </c>
      <c r="D74" t="s">
        <v>513</v>
      </c>
      <c r="E74" t="s">
        <v>514</v>
      </c>
      <c r="F74" t="s">
        <v>515</v>
      </c>
      <c r="G74" t="s">
        <v>516</v>
      </c>
      <c r="H74" t="s">
        <v>57</v>
      </c>
      <c r="I74" t="str">
        <f>INDEX(Level[Level],MATCH(PIs[[#This Row],[L]],Level[GUID],0),1)</f>
        <v>Major Must</v>
      </c>
      <c r="N74" t="s">
        <v>467</v>
      </c>
      <c r="O74" t="str">
        <f>INDEX(allsections[[S]:[Order]],MATCH(PIs[[#This Row],[SGUID]],allsections[SGUID],0),1)</f>
        <v>FO 06 GEÏNTEGREERDE BESTRIJDING</v>
      </c>
      <c r="P74" t="str">
        <f>INDEX(allsections[[S]:[Order]],MATCH(PIs[[#This Row],[SGUID]],allsections[SGUID],0),2)</f>
        <v>-</v>
      </c>
      <c r="Q74">
        <f>INDEX(allsections[[S]:[Order]],MATCH(PIs[[#This Row],[SGUID]],allsections[SGUID],0),3)</f>
        <v>6</v>
      </c>
      <c r="R74" t="s">
        <v>248</v>
      </c>
      <c r="S74" t="str">
        <f>INDEX(allsections[[S]:[Order]],MATCH(PIs[[#This Row],[SSGUID]],allsections[SGUID],0),1)</f>
        <v>-</v>
      </c>
      <c r="T74" t="str">
        <f>INDEX(allsections[[S]:[Order]],MATCH(PIs[[#This Row],[SSGUID]],allsections[SGUID],0),2)</f>
        <v>-</v>
      </c>
      <c r="U74">
        <f>INDEX(S2PQ_relational[],MATCH(PIs[[#This Row],[GUID]],S2PQ_relational[PIGUID],0),2)</f>
        <v>0</v>
      </c>
      <c r="V74" t="b">
        <v>0</v>
      </c>
      <c r="W74" t="b">
        <v>0</v>
      </c>
    </row>
    <row r="75" spans="1:23" ht="409.5" x14ac:dyDescent="0.25">
      <c r="A75" t="s">
        <v>517</v>
      </c>
      <c r="C75" t="s">
        <v>518</v>
      </c>
      <c r="D75" t="s">
        <v>519</v>
      </c>
      <c r="E75" t="s">
        <v>520</v>
      </c>
      <c r="F75" t="s">
        <v>521</v>
      </c>
      <c r="G75" s="57" t="s">
        <v>522</v>
      </c>
      <c r="H75" t="s">
        <v>66</v>
      </c>
      <c r="I75" t="str">
        <f>INDEX(Level[Level],MATCH(PIs[[#This Row],[L]],Level[GUID],0),1)</f>
        <v>Minor Must</v>
      </c>
      <c r="N75" t="s">
        <v>467</v>
      </c>
      <c r="O75" t="str">
        <f>INDEX(allsections[[S]:[Order]],MATCH(PIs[[#This Row],[SGUID]],allsections[SGUID],0),1)</f>
        <v>FO 06 GEÏNTEGREERDE BESTRIJDING</v>
      </c>
      <c r="P75" t="str">
        <f>INDEX(allsections[[S]:[Order]],MATCH(PIs[[#This Row],[SGUID]],allsections[SGUID],0),2)</f>
        <v>-</v>
      </c>
      <c r="Q75">
        <f>INDEX(allsections[[S]:[Order]],MATCH(PIs[[#This Row],[SGUID]],allsections[SGUID],0),3)</f>
        <v>6</v>
      </c>
      <c r="R75" t="s">
        <v>248</v>
      </c>
      <c r="S75" t="str">
        <f>INDEX(allsections[[S]:[Order]],MATCH(PIs[[#This Row],[SSGUID]],allsections[SGUID],0),1)</f>
        <v>-</v>
      </c>
      <c r="T75" t="str">
        <f>INDEX(allsections[[S]:[Order]],MATCH(PIs[[#This Row],[SSGUID]],allsections[SGUID],0),2)</f>
        <v>-</v>
      </c>
      <c r="U75">
        <f>INDEX(S2PQ_relational[],MATCH(PIs[[#This Row],[GUID]],S2PQ_relational[PIGUID],0),2)</f>
        <v>0</v>
      </c>
      <c r="V75" t="b">
        <v>0</v>
      </c>
      <c r="W75" t="b">
        <v>0</v>
      </c>
    </row>
    <row r="76" spans="1:23" ht="409.5" x14ac:dyDescent="0.25">
      <c r="A76" t="s">
        <v>523</v>
      </c>
      <c r="C76" t="s">
        <v>524</v>
      </c>
      <c r="D76" t="s">
        <v>525</v>
      </c>
      <c r="E76" t="s">
        <v>526</v>
      </c>
      <c r="F76" t="s">
        <v>527</v>
      </c>
      <c r="G76" s="57" t="s">
        <v>528</v>
      </c>
      <c r="H76" t="s">
        <v>57</v>
      </c>
      <c r="I76" t="str">
        <f>INDEX(Level[Level],MATCH(PIs[[#This Row],[L]],Level[GUID],0),1)</f>
        <v>Major Must</v>
      </c>
      <c r="N76" t="s">
        <v>287</v>
      </c>
      <c r="O76" t="str">
        <f>INDEX(allsections[[S]:[Order]],MATCH(PIs[[#This Row],[SGUID]],allsections[SGUID],0),1)</f>
        <v>FO 02 TRACEERBAARHEID</v>
      </c>
      <c r="P76" t="str">
        <f>INDEX(allsections[[S]:[Order]],MATCH(PIs[[#This Row],[SGUID]],allsections[SGUID],0),2)</f>
        <v>-</v>
      </c>
      <c r="Q76">
        <f>INDEX(allsections[[S]:[Order]],MATCH(PIs[[#This Row],[SGUID]],allsections[SGUID],0),3)</f>
        <v>2</v>
      </c>
      <c r="R76" t="s">
        <v>498</v>
      </c>
      <c r="S76" t="str">
        <f>INDEX(allsections[[S]:[Order]],MATCH(PIs[[#This Row],[SSGUID]],allsections[SGUID],0),1)</f>
        <v>FO 02.03 Massabalans</v>
      </c>
      <c r="T76" t="str">
        <f>INDEX(allsections[[S]:[Order]],MATCH(PIs[[#This Row],[SSGUID]],allsections[SGUID],0),2)</f>
        <v>-</v>
      </c>
      <c r="U76">
        <f>INDEX(S2PQ_relational[],MATCH(PIs[[#This Row],[GUID]],S2PQ_relational[PIGUID],0),2)</f>
        <v>0</v>
      </c>
      <c r="V76" t="b">
        <v>0</v>
      </c>
      <c r="W76" t="b">
        <v>0</v>
      </c>
    </row>
    <row r="77" spans="1:23" x14ac:dyDescent="0.25">
      <c r="A77" t="s">
        <v>529</v>
      </c>
      <c r="C77" t="s">
        <v>530</v>
      </c>
      <c r="D77" t="s">
        <v>531</v>
      </c>
      <c r="E77" t="s">
        <v>532</v>
      </c>
      <c r="F77" t="s">
        <v>533</v>
      </c>
      <c r="G77" t="s">
        <v>534</v>
      </c>
      <c r="H77" t="s">
        <v>57</v>
      </c>
      <c r="I77" t="str">
        <f>INDEX(Level[Level],MATCH(PIs[[#This Row],[L]],Level[GUID],0),1)</f>
        <v>Major Must</v>
      </c>
      <c r="N77" t="s">
        <v>287</v>
      </c>
      <c r="O77" t="str">
        <f>INDEX(allsections[[S]:[Order]],MATCH(PIs[[#This Row],[SGUID]],allsections[SGUID],0),1)</f>
        <v>FO 02 TRACEERBAARHEID</v>
      </c>
      <c r="P77" t="str">
        <f>INDEX(allsections[[S]:[Order]],MATCH(PIs[[#This Row],[SGUID]],allsections[SGUID],0),2)</f>
        <v>-</v>
      </c>
      <c r="Q77">
        <f>INDEX(allsections[[S]:[Order]],MATCH(PIs[[#This Row],[SGUID]],allsections[SGUID],0),3)</f>
        <v>2</v>
      </c>
      <c r="R77" t="s">
        <v>498</v>
      </c>
      <c r="S77" t="str">
        <f>INDEX(allsections[[S]:[Order]],MATCH(PIs[[#This Row],[SSGUID]],allsections[SGUID],0),1)</f>
        <v>FO 02.03 Massabalans</v>
      </c>
      <c r="T77" t="str">
        <f>INDEX(allsections[[S]:[Order]],MATCH(PIs[[#This Row],[SSGUID]],allsections[SGUID],0),2)</f>
        <v>-</v>
      </c>
      <c r="U77">
        <f>INDEX(S2PQ_relational[],MATCH(PIs[[#This Row],[GUID]],S2PQ_relational[PIGUID],0),2)</f>
        <v>0</v>
      </c>
      <c r="V77" t="b">
        <v>0</v>
      </c>
      <c r="W77" t="b">
        <v>0</v>
      </c>
    </row>
    <row r="78" spans="1:23" ht="409.5" x14ac:dyDescent="0.25">
      <c r="A78" t="s">
        <v>535</v>
      </c>
      <c r="C78" t="s">
        <v>536</v>
      </c>
      <c r="D78" t="s">
        <v>537</v>
      </c>
      <c r="E78" t="s">
        <v>538</v>
      </c>
      <c r="F78" t="s">
        <v>539</v>
      </c>
      <c r="G78" s="57" t="s">
        <v>540</v>
      </c>
      <c r="H78" t="s">
        <v>57</v>
      </c>
      <c r="I78" t="str">
        <f>INDEX(Level[Level],MATCH(PIs[[#This Row],[L]],Level[GUID],0),1)</f>
        <v>Major Must</v>
      </c>
      <c r="N78" t="s">
        <v>541</v>
      </c>
      <c r="O78" t="str">
        <f>INDEX(allsections[[S]:[Order]],MATCH(PIs[[#This Row],[SGUID]],allsections[SGUID],0),1)</f>
        <v>FO 05 WATERBEHEER</v>
      </c>
      <c r="P78" t="str">
        <f>INDEX(allsections[[S]:[Order]],MATCH(PIs[[#This Row],[SGUID]],allsections[SGUID],0),2)</f>
        <v>-</v>
      </c>
      <c r="Q78">
        <f>INDEX(allsections[[S]:[Order]],MATCH(PIs[[#This Row],[SGUID]],allsections[SGUID],0),3)</f>
        <v>5</v>
      </c>
      <c r="R78" t="s">
        <v>542</v>
      </c>
      <c r="S78" t="str">
        <f>INDEX(allsections[[S]:[Order]],MATCH(PIs[[#This Row],[SSGUID]],allsections[SGUID],0),1)</f>
        <v xml:space="preserve">FO 05.01 Waterbronnen
</v>
      </c>
      <c r="T78" t="str">
        <f>INDEX(allsections[[S]:[Order]],MATCH(PIs[[#This Row],[SSGUID]],allsections[SGUID],0),2)</f>
        <v>-</v>
      </c>
      <c r="U78" t="str">
        <f>INDEX(S2PQ_relational[],MATCH(PIs[[#This Row],[GUID]],S2PQ_relational[PIGUID],0),2)</f>
        <v>3gt3fIhN46QsU1qNjvnmb2</v>
      </c>
      <c r="V78" t="b">
        <v>0</v>
      </c>
      <c r="W78" t="b">
        <v>0</v>
      </c>
    </row>
    <row r="79" spans="1:23" ht="409.5" x14ac:dyDescent="0.25">
      <c r="A79" t="s">
        <v>543</v>
      </c>
      <c r="C79" t="s">
        <v>544</v>
      </c>
      <c r="D79" t="s">
        <v>545</v>
      </c>
      <c r="E79" t="s">
        <v>546</v>
      </c>
      <c r="F79" t="s">
        <v>547</v>
      </c>
      <c r="G79" s="57" t="s">
        <v>548</v>
      </c>
      <c r="H79" t="s">
        <v>57</v>
      </c>
      <c r="I79" t="str">
        <f>INDEX(Level[Level],MATCH(PIs[[#This Row],[L]],Level[GUID],0),1)</f>
        <v>Major Must</v>
      </c>
      <c r="N79" t="s">
        <v>208</v>
      </c>
      <c r="O79" t="str">
        <f>INDEX(allsections[[S]:[Order]],MATCH(PIs[[#This Row],[SGUID]],allsections[SGUID],0),1)</f>
        <v xml:space="preserve">FO 01 BEHEER </v>
      </c>
      <c r="P79" t="str">
        <f>INDEX(allsections[[S]:[Order]],MATCH(PIs[[#This Row],[SGUID]],allsections[SGUID],0),2)</f>
        <v>-</v>
      </c>
      <c r="Q79">
        <f>INDEX(allsections[[S]:[Order]],MATCH(PIs[[#This Row],[SGUID]],allsections[SGUID],0),3)</f>
        <v>1</v>
      </c>
      <c r="R79" t="s">
        <v>549</v>
      </c>
      <c r="S79" t="str">
        <f>INDEX(allsections[[S]:[Order]],MATCH(PIs[[#This Row],[SSGUID]],allsections[SGUID],0),1)</f>
        <v>FO 01.06 Klachten</v>
      </c>
      <c r="T79" t="str">
        <f>INDEX(allsections[[S]:[Order]],MATCH(PIs[[#This Row],[SSGUID]],allsections[SGUID],0),2)</f>
        <v>-</v>
      </c>
      <c r="U79">
        <f>INDEX(S2PQ_relational[],MATCH(PIs[[#This Row],[GUID]],S2PQ_relational[PIGUID],0),2)</f>
        <v>0</v>
      </c>
      <c r="V79" t="b">
        <v>0</v>
      </c>
      <c r="W79" t="b">
        <v>0</v>
      </c>
    </row>
    <row r="80" spans="1:23" ht="409.5" x14ac:dyDescent="0.25">
      <c r="A80" t="s">
        <v>550</v>
      </c>
      <c r="C80" t="s">
        <v>551</v>
      </c>
      <c r="D80" t="s">
        <v>552</v>
      </c>
      <c r="E80" t="s">
        <v>553</v>
      </c>
      <c r="F80" t="s">
        <v>554</v>
      </c>
      <c r="G80" s="57" t="s">
        <v>555</v>
      </c>
      <c r="H80" t="s">
        <v>66</v>
      </c>
      <c r="I80" t="str">
        <f>INDEX(Level[Level],MATCH(PIs[[#This Row],[L]],Level[GUID],0),1)</f>
        <v>Minor Must</v>
      </c>
      <c r="N80" t="s">
        <v>208</v>
      </c>
      <c r="O80" t="str">
        <f>INDEX(allsections[[S]:[Order]],MATCH(PIs[[#This Row],[SGUID]],allsections[SGUID],0),1)</f>
        <v xml:space="preserve">FO 01 BEHEER </v>
      </c>
      <c r="P80" t="str">
        <f>INDEX(allsections[[S]:[Order]],MATCH(PIs[[#This Row],[SGUID]],allsections[SGUID],0),2)</f>
        <v>-</v>
      </c>
      <c r="Q80">
        <f>INDEX(allsections[[S]:[Order]],MATCH(PIs[[#This Row],[SGUID]],allsections[SGUID],0),3)</f>
        <v>1</v>
      </c>
      <c r="R80" t="s">
        <v>556</v>
      </c>
      <c r="S80" t="str">
        <f>INDEX(allsections[[S]:[Order]],MATCH(PIs[[#This Row],[SSGUID]],allsections[SGUID],0),1)</f>
        <v>FO 01.07 Niet-conforme producten</v>
      </c>
      <c r="T80" t="str">
        <f>INDEX(allsections[[S]:[Order]],MATCH(PIs[[#This Row],[SSGUID]],allsections[SGUID],0),2)</f>
        <v>-</v>
      </c>
      <c r="U80">
        <f>INDEX(S2PQ_relational[],MATCH(PIs[[#This Row],[GUID]],S2PQ_relational[PIGUID],0),2)</f>
        <v>0</v>
      </c>
      <c r="V80" t="b">
        <v>0</v>
      </c>
      <c r="W80" t="b">
        <v>0</v>
      </c>
    </row>
    <row r="81" spans="1:23" ht="409.5" x14ac:dyDescent="0.25">
      <c r="A81" t="s">
        <v>557</v>
      </c>
      <c r="C81" t="s">
        <v>558</v>
      </c>
      <c r="D81" t="s">
        <v>559</v>
      </c>
      <c r="E81" t="s">
        <v>560</v>
      </c>
      <c r="F81" t="s">
        <v>561</v>
      </c>
      <c r="G81" s="57" t="s">
        <v>562</v>
      </c>
      <c r="H81" t="s">
        <v>66</v>
      </c>
      <c r="I81" t="str">
        <f>INDEX(Level[Level],MATCH(PIs[[#This Row],[L]],Level[GUID],0),1)</f>
        <v>Minor Must</v>
      </c>
      <c r="N81" t="s">
        <v>208</v>
      </c>
      <c r="O81" t="str">
        <f>INDEX(allsections[[S]:[Order]],MATCH(PIs[[#This Row],[SGUID]],allsections[SGUID],0),1)</f>
        <v xml:space="preserve">FO 01 BEHEER </v>
      </c>
      <c r="P81" t="str">
        <f>INDEX(allsections[[S]:[Order]],MATCH(PIs[[#This Row],[SGUID]],allsections[SGUID],0),2)</f>
        <v>-</v>
      </c>
      <c r="Q81">
        <f>INDEX(allsections[[S]:[Order]],MATCH(PIs[[#This Row],[SGUID]],allsections[SGUID],0),3)</f>
        <v>1</v>
      </c>
      <c r="R81" t="s">
        <v>563</v>
      </c>
      <c r="S81" t="str">
        <f>INDEX(allsections[[S]:[Order]],MATCH(PIs[[#This Row],[SSGUID]],allsections[SGUID],0),1)</f>
        <v>FO 01.08 Recallprocedure</v>
      </c>
      <c r="T81" t="str">
        <f>INDEX(allsections[[S]:[Order]],MATCH(PIs[[#This Row],[SSGUID]],allsections[SGUID],0),2)</f>
        <v>-</v>
      </c>
      <c r="U81">
        <f>INDEX(S2PQ_relational[],MATCH(PIs[[#This Row],[GUID]],S2PQ_relational[PIGUID],0),2)</f>
        <v>0</v>
      </c>
      <c r="V81" t="b">
        <v>0</v>
      </c>
      <c r="W81" t="b">
        <v>0</v>
      </c>
    </row>
    <row r="82" spans="1:23" ht="409.5" x14ac:dyDescent="0.25">
      <c r="A82" t="s">
        <v>564</v>
      </c>
      <c r="C82" t="s">
        <v>565</v>
      </c>
      <c r="D82" t="s">
        <v>566</v>
      </c>
      <c r="E82" t="s">
        <v>567</v>
      </c>
      <c r="F82" t="s">
        <v>568</v>
      </c>
      <c r="G82" s="57" t="s">
        <v>569</v>
      </c>
      <c r="H82" t="s">
        <v>57</v>
      </c>
      <c r="I82" t="str">
        <f>INDEX(Level[Level],MATCH(PIs[[#This Row],[L]],Level[GUID],0),1)</f>
        <v>Major Must</v>
      </c>
      <c r="N82" t="s">
        <v>208</v>
      </c>
      <c r="O82" t="str">
        <f>INDEX(allsections[[S]:[Order]],MATCH(PIs[[#This Row],[SGUID]],allsections[SGUID],0),1)</f>
        <v xml:space="preserve">FO 01 BEHEER </v>
      </c>
      <c r="P82" t="str">
        <f>INDEX(allsections[[S]:[Order]],MATCH(PIs[[#This Row],[SGUID]],allsections[SGUID],0),2)</f>
        <v>-</v>
      </c>
      <c r="Q82">
        <f>INDEX(allsections[[S]:[Order]],MATCH(PIs[[#This Row],[SGUID]],allsections[SGUID],0),3)</f>
        <v>1</v>
      </c>
      <c r="R82" t="s">
        <v>549</v>
      </c>
      <c r="S82" t="str">
        <f>INDEX(allsections[[S]:[Order]],MATCH(PIs[[#This Row],[SSGUID]],allsections[SGUID],0),1)</f>
        <v>FO 01.06 Klachten</v>
      </c>
      <c r="T82" t="str">
        <f>INDEX(allsections[[S]:[Order]],MATCH(PIs[[#This Row],[SSGUID]],allsections[SGUID],0),2)</f>
        <v>-</v>
      </c>
      <c r="U82">
        <f>INDEX(S2PQ_relational[],MATCH(PIs[[#This Row],[GUID]],S2PQ_relational[PIGUID],0),2)</f>
        <v>0</v>
      </c>
      <c r="V82" t="b">
        <v>0</v>
      </c>
      <c r="W82" t="b">
        <v>0</v>
      </c>
    </row>
    <row r="83" spans="1:23" ht="409.5" x14ac:dyDescent="0.25">
      <c r="A83" t="s">
        <v>570</v>
      </c>
      <c r="C83" t="s">
        <v>571</v>
      </c>
      <c r="D83" t="s">
        <v>572</v>
      </c>
      <c r="E83" t="s">
        <v>573</v>
      </c>
      <c r="F83" t="s">
        <v>574</v>
      </c>
      <c r="G83" s="57" t="s">
        <v>575</v>
      </c>
      <c r="H83" t="s">
        <v>57</v>
      </c>
      <c r="I83" t="str">
        <f>INDEX(Level[Level],MATCH(PIs[[#This Row],[L]],Level[GUID],0),1)</f>
        <v>Major Must</v>
      </c>
      <c r="N83" t="s">
        <v>208</v>
      </c>
      <c r="O83" t="str">
        <f>INDEX(allsections[[S]:[Order]],MATCH(PIs[[#This Row],[SGUID]],allsections[SGUID],0),1)</f>
        <v xml:space="preserve">FO 01 BEHEER </v>
      </c>
      <c r="P83" t="str">
        <f>INDEX(allsections[[S]:[Order]],MATCH(PIs[[#This Row],[SGUID]],allsections[SGUID],0),2)</f>
        <v>-</v>
      </c>
      <c r="Q83">
        <f>INDEX(allsections[[S]:[Order]],MATCH(PIs[[#This Row],[SGUID]],allsections[SGUID],0),3)</f>
        <v>1</v>
      </c>
      <c r="R83" t="s">
        <v>576</v>
      </c>
      <c r="S83" t="str">
        <f>INDEX(allsections[[S]:[Order]],MATCH(PIs[[#This Row],[SSGUID]],allsections[SGUID],0),1)</f>
        <v>FO 01.03 Interne documentatie</v>
      </c>
      <c r="T83" t="str">
        <f>INDEX(allsections[[S]:[Order]],MATCH(PIs[[#This Row],[SSGUID]],allsections[SGUID],0),2)</f>
        <v>-</v>
      </c>
      <c r="U83">
        <f>INDEX(S2PQ_relational[],MATCH(PIs[[#This Row],[GUID]],S2PQ_relational[PIGUID],0),2)</f>
        <v>0</v>
      </c>
      <c r="V83" t="b">
        <v>0</v>
      </c>
      <c r="W83" t="b">
        <v>0</v>
      </c>
    </row>
    <row r="84" spans="1:23" x14ac:dyDescent="0.25">
      <c r="A84" t="s">
        <v>577</v>
      </c>
      <c r="C84" t="s">
        <v>578</v>
      </c>
      <c r="D84" t="s">
        <v>579</v>
      </c>
      <c r="E84" t="s">
        <v>580</v>
      </c>
      <c r="F84" t="s">
        <v>581</v>
      </c>
      <c r="G84" t="s">
        <v>582</v>
      </c>
      <c r="H84" t="s">
        <v>48</v>
      </c>
      <c r="I84" t="str">
        <f>INDEX(Level[Level],MATCH(PIs[[#This Row],[L]],Level[GUID],0),1)</f>
        <v>Aanbeveling</v>
      </c>
      <c r="N84" t="s">
        <v>541</v>
      </c>
      <c r="O84" t="str">
        <f>INDEX(allsections[[S]:[Order]],MATCH(PIs[[#This Row],[SGUID]],allsections[SGUID],0),1)</f>
        <v>FO 05 WATERBEHEER</v>
      </c>
      <c r="P84" t="str">
        <f>INDEX(allsections[[S]:[Order]],MATCH(PIs[[#This Row],[SGUID]],allsections[SGUID],0),2)</f>
        <v>-</v>
      </c>
      <c r="Q84">
        <f>INDEX(allsections[[S]:[Order]],MATCH(PIs[[#This Row],[SGUID]],allsections[SGUID],0),3)</f>
        <v>5</v>
      </c>
      <c r="R84" t="s">
        <v>583</v>
      </c>
      <c r="S84" t="str">
        <f>INDEX(allsections[[S]:[Order]],MATCH(PIs[[#This Row],[SSGUID]],allsections[SGUID],0),1)</f>
        <v>FO 05.04 Waterkwaliteit</v>
      </c>
      <c r="T84" t="str">
        <f>INDEX(allsections[[S]:[Order]],MATCH(PIs[[#This Row],[SSGUID]],allsections[SGUID],0),2)</f>
        <v>-</v>
      </c>
      <c r="U84">
        <f>INDEX(S2PQ_relational[],MATCH(PIs[[#This Row],[GUID]],S2PQ_relational[PIGUID],0),2)</f>
        <v>0</v>
      </c>
      <c r="V84" t="b">
        <v>0</v>
      </c>
      <c r="W84" t="b">
        <v>0</v>
      </c>
    </row>
    <row r="85" spans="1:23" ht="409.5" x14ac:dyDescent="0.25">
      <c r="A85" t="s">
        <v>584</v>
      </c>
      <c r="C85" t="s">
        <v>585</v>
      </c>
      <c r="D85" t="s">
        <v>586</v>
      </c>
      <c r="E85" t="s">
        <v>587</v>
      </c>
      <c r="F85" t="s">
        <v>588</v>
      </c>
      <c r="G85" s="57" t="s">
        <v>589</v>
      </c>
      <c r="H85" t="s">
        <v>57</v>
      </c>
      <c r="I85" t="str">
        <f>INDEX(Level[Level],MATCH(PIs[[#This Row],[L]],Level[GUID],0),1)</f>
        <v>Major Must</v>
      </c>
      <c r="N85" t="s">
        <v>208</v>
      </c>
      <c r="O85" t="str">
        <f>INDEX(allsections[[S]:[Order]],MATCH(PIs[[#This Row],[SGUID]],allsections[SGUID],0),1)</f>
        <v xml:space="preserve">FO 01 BEHEER </v>
      </c>
      <c r="P85" t="str">
        <f>INDEX(allsections[[S]:[Order]],MATCH(PIs[[#This Row],[SGUID]],allsections[SGUID],0),2)</f>
        <v>-</v>
      </c>
      <c r="Q85">
        <f>INDEX(allsections[[S]:[Order]],MATCH(PIs[[#This Row],[SGUID]],allsections[SGUID],0),3)</f>
        <v>1</v>
      </c>
      <c r="R85" t="s">
        <v>576</v>
      </c>
      <c r="S85" t="str">
        <f>INDEX(allsections[[S]:[Order]],MATCH(PIs[[#This Row],[SSGUID]],allsections[SGUID],0),1)</f>
        <v>FO 01.03 Interne documentatie</v>
      </c>
      <c r="T85" t="str">
        <f>INDEX(allsections[[S]:[Order]],MATCH(PIs[[#This Row],[SSGUID]],allsections[SGUID],0),2)</f>
        <v>-</v>
      </c>
      <c r="U85">
        <f>INDEX(S2PQ_relational[],MATCH(PIs[[#This Row],[GUID]],S2PQ_relational[PIGUID],0),2)</f>
        <v>0</v>
      </c>
      <c r="V85" t="b">
        <v>0</v>
      </c>
      <c r="W85" t="b">
        <v>0</v>
      </c>
    </row>
    <row r="86" spans="1:23" ht="409.5" x14ac:dyDescent="0.25">
      <c r="A86" t="s">
        <v>590</v>
      </c>
      <c r="C86" t="s">
        <v>591</v>
      </c>
      <c r="D86" t="s">
        <v>592</v>
      </c>
      <c r="E86" t="s">
        <v>593</v>
      </c>
      <c r="F86" t="s">
        <v>594</v>
      </c>
      <c r="G86" s="57" t="s">
        <v>595</v>
      </c>
      <c r="H86" t="s">
        <v>66</v>
      </c>
      <c r="I86" t="str">
        <f>INDEX(Level[Level],MATCH(PIs[[#This Row],[L]],Level[GUID],0),1)</f>
        <v>Minor Must</v>
      </c>
      <c r="N86" t="s">
        <v>208</v>
      </c>
      <c r="O86" t="str">
        <f>INDEX(allsections[[S]:[Order]],MATCH(PIs[[#This Row],[SGUID]],allsections[SGUID],0),1)</f>
        <v xml:space="preserve">FO 01 BEHEER </v>
      </c>
      <c r="P86" t="str">
        <f>INDEX(allsections[[S]:[Order]],MATCH(PIs[[#This Row],[SGUID]],allsections[SGUID],0),2)</f>
        <v>-</v>
      </c>
      <c r="Q86">
        <f>INDEX(allsections[[S]:[Order]],MATCH(PIs[[#This Row],[SGUID]],allsections[SGUID],0),3)</f>
        <v>1</v>
      </c>
      <c r="R86" t="s">
        <v>576</v>
      </c>
      <c r="S86" t="str">
        <f>INDEX(allsections[[S]:[Order]],MATCH(PIs[[#This Row],[SSGUID]],allsections[SGUID],0),1)</f>
        <v>FO 01.03 Interne documentatie</v>
      </c>
      <c r="T86" t="str">
        <f>INDEX(allsections[[S]:[Order]],MATCH(PIs[[#This Row],[SSGUID]],allsections[SGUID],0),2)</f>
        <v>-</v>
      </c>
      <c r="U86">
        <f>INDEX(S2PQ_relational[],MATCH(PIs[[#This Row],[GUID]],S2PQ_relational[PIGUID],0),2)</f>
        <v>0</v>
      </c>
      <c r="V86" t="b">
        <v>0</v>
      </c>
      <c r="W86" t="b">
        <v>0</v>
      </c>
    </row>
    <row r="87" spans="1:23" ht="409.5" x14ac:dyDescent="0.25">
      <c r="A87" t="s">
        <v>596</v>
      </c>
      <c r="C87" t="s">
        <v>597</v>
      </c>
      <c r="D87" t="s">
        <v>598</v>
      </c>
      <c r="E87" t="s">
        <v>599</v>
      </c>
      <c r="F87" t="s">
        <v>600</v>
      </c>
      <c r="G87" s="57" t="s">
        <v>601</v>
      </c>
      <c r="H87" t="s">
        <v>66</v>
      </c>
      <c r="I87" t="str">
        <f>INDEX(Level[Level],MATCH(PIs[[#This Row],[L]],Level[GUID],0),1)</f>
        <v>Minor Must</v>
      </c>
      <c r="N87" t="s">
        <v>541</v>
      </c>
      <c r="O87" t="str">
        <f>INDEX(allsections[[S]:[Order]],MATCH(PIs[[#This Row],[SGUID]],allsections[SGUID],0),1)</f>
        <v>FO 05 WATERBEHEER</v>
      </c>
      <c r="P87" t="str">
        <f>INDEX(allsections[[S]:[Order]],MATCH(PIs[[#This Row],[SGUID]],allsections[SGUID],0),2)</f>
        <v>-</v>
      </c>
      <c r="Q87">
        <f>INDEX(allsections[[S]:[Order]],MATCH(PIs[[#This Row],[SGUID]],allsections[SGUID],0),3)</f>
        <v>5</v>
      </c>
      <c r="R87" t="s">
        <v>602</v>
      </c>
      <c r="S87" t="str">
        <f>INDEX(allsections[[S]:[Order]],MATCH(PIs[[#This Row],[SSGUID]],allsections[SGUID],0),1)</f>
        <v>FO 05.02 Bepalen waterbehoefte</v>
      </c>
      <c r="T87" t="str">
        <f>INDEX(allsections[[S]:[Order]],MATCH(PIs[[#This Row],[SSGUID]],allsections[SGUID],0),2)</f>
        <v>-</v>
      </c>
      <c r="U87" t="str">
        <f>INDEX(S2PQ_relational[],MATCH(PIs[[#This Row],[GUID]],S2PQ_relational[PIGUID],0),2)</f>
        <v>3gt3fIhN46QsU1qNjvnmb2</v>
      </c>
      <c r="V87" t="b">
        <v>0</v>
      </c>
      <c r="W87" t="b">
        <v>0</v>
      </c>
    </row>
    <row r="88" spans="1:23" x14ac:dyDescent="0.25">
      <c r="A88" t="s">
        <v>603</v>
      </c>
      <c r="C88" t="s">
        <v>604</v>
      </c>
      <c r="D88" t="s">
        <v>605</v>
      </c>
      <c r="E88" t="s">
        <v>606</v>
      </c>
      <c r="F88" t="s">
        <v>607</v>
      </c>
      <c r="G88" t="s">
        <v>608</v>
      </c>
      <c r="H88" t="s">
        <v>48</v>
      </c>
      <c r="I88" t="str">
        <f>INDEX(Level[Level],MATCH(PIs[[#This Row],[L]],Level[GUID],0),1)</f>
        <v>Aanbeveling</v>
      </c>
      <c r="N88" t="s">
        <v>541</v>
      </c>
      <c r="O88" t="str">
        <f>INDEX(allsections[[S]:[Order]],MATCH(PIs[[#This Row],[SGUID]],allsections[SGUID],0),1)</f>
        <v>FO 05 WATERBEHEER</v>
      </c>
      <c r="P88" t="str">
        <f>INDEX(allsections[[S]:[Order]],MATCH(PIs[[#This Row],[SGUID]],allsections[SGUID],0),2)</f>
        <v>-</v>
      </c>
      <c r="Q88">
        <f>INDEX(allsections[[S]:[Order]],MATCH(PIs[[#This Row],[SGUID]],allsections[SGUID],0),3)</f>
        <v>5</v>
      </c>
      <c r="R88" t="s">
        <v>609</v>
      </c>
      <c r="S88" t="str">
        <f>INDEX(allsections[[S]:[Order]],MATCH(PIs[[#This Row],[SSGUID]],allsections[SGUID],0),1)</f>
        <v>FO 05.03 Gegevensregistratie</v>
      </c>
      <c r="T88" t="str">
        <f>INDEX(allsections[[S]:[Order]],MATCH(PIs[[#This Row],[SSGUID]],allsections[SGUID],0),2)</f>
        <v>-</v>
      </c>
      <c r="U88">
        <f>INDEX(S2PQ_relational[],MATCH(PIs[[#This Row],[GUID]],S2PQ_relational[PIGUID],0),2)</f>
        <v>0</v>
      </c>
      <c r="V88" t="b">
        <v>0</v>
      </c>
      <c r="W88" t="b">
        <v>0</v>
      </c>
    </row>
    <row r="89" spans="1:23" ht="409.5" x14ac:dyDescent="0.25">
      <c r="A89" t="s">
        <v>610</v>
      </c>
      <c r="C89" t="s">
        <v>611</v>
      </c>
      <c r="D89" t="s">
        <v>612</v>
      </c>
      <c r="E89" t="s">
        <v>613</v>
      </c>
      <c r="F89" t="s">
        <v>614</v>
      </c>
      <c r="G89" s="57" t="s">
        <v>615</v>
      </c>
      <c r="H89" t="s">
        <v>66</v>
      </c>
      <c r="I89" t="str">
        <f>INDEX(Level[Level],MATCH(PIs[[#This Row],[L]],Level[GUID],0),1)</f>
        <v>Minor Must</v>
      </c>
      <c r="N89" t="s">
        <v>541</v>
      </c>
      <c r="O89" t="str">
        <f>INDEX(allsections[[S]:[Order]],MATCH(PIs[[#This Row],[SGUID]],allsections[SGUID],0),1)</f>
        <v>FO 05 WATERBEHEER</v>
      </c>
      <c r="P89" t="str">
        <f>INDEX(allsections[[S]:[Order]],MATCH(PIs[[#This Row],[SGUID]],allsections[SGUID],0),2)</f>
        <v>-</v>
      </c>
      <c r="Q89">
        <f>INDEX(allsections[[S]:[Order]],MATCH(PIs[[#This Row],[SGUID]],allsections[SGUID],0),3)</f>
        <v>5</v>
      </c>
      <c r="R89" t="s">
        <v>583</v>
      </c>
      <c r="S89" t="str">
        <f>INDEX(allsections[[S]:[Order]],MATCH(PIs[[#This Row],[SSGUID]],allsections[SGUID],0),1)</f>
        <v>FO 05.04 Waterkwaliteit</v>
      </c>
      <c r="T89" t="str">
        <f>INDEX(allsections[[S]:[Order]],MATCH(PIs[[#This Row],[SSGUID]],allsections[SGUID],0),2)</f>
        <v>-</v>
      </c>
      <c r="U89">
        <f>INDEX(S2PQ_relational[],MATCH(PIs[[#This Row],[GUID]],S2PQ_relational[PIGUID],0),2)</f>
        <v>0</v>
      </c>
      <c r="V89" t="b">
        <v>0</v>
      </c>
      <c r="W89" t="b">
        <v>0</v>
      </c>
    </row>
    <row r="90" spans="1:23" ht="409.5" x14ac:dyDescent="0.25">
      <c r="A90" t="s">
        <v>616</v>
      </c>
      <c r="C90" t="s">
        <v>617</v>
      </c>
      <c r="D90" t="s">
        <v>618</v>
      </c>
      <c r="E90" t="s">
        <v>619</v>
      </c>
      <c r="F90" t="s">
        <v>620</v>
      </c>
      <c r="G90" s="57" t="s">
        <v>621</v>
      </c>
      <c r="H90" t="s">
        <v>57</v>
      </c>
      <c r="I90" t="str">
        <f>INDEX(Level[Level],MATCH(PIs[[#This Row],[L]],Level[GUID],0),1)</f>
        <v>Major Must</v>
      </c>
      <c r="N90" t="s">
        <v>541</v>
      </c>
      <c r="O90" t="str">
        <f>INDEX(allsections[[S]:[Order]],MATCH(PIs[[#This Row],[SGUID]],allsections[SGUID],0),1)</f>
        <v>FO 05 WATERBEHEER</v>
      </c>
      <c r="P90" t="str">
        <f>INDEX(allsections[[S]:[Order]],MATCH(PIs[[#This Row],[SGUID]],allsections[SGUID],0),2)</f>
        <v>-</v>
      </c>
      <c r="Q90">
        <f>INDEX(allsections[[S]:[Order]],MATCH(PIs[[#This Row],[SGUID]],allsections[SGUID],0),3)</f>
        <v>5</v>
      </c>
      <c r="R90" t="s">
        <v>583</v>
      </c>
      <c r="S90" t="str">
        <f>INDEX(allsections[[S]:[Order]],MATCH(PIs[[#This Row],[SSGUID]],allsections[SGUID],0),1)</f>
        <v>FO 05.04 Waterkwaliteit</v>
      </c>
      <c r="T90" t="str">
        <f>INDEX(allsections[[S]:[Order]],MATCH(PIs[[#This Row],[SSGUID]],allsections[SGUID],0),2)</f>
        <v>-</v>
      </c>
      <c r="U90">
        <f>INDEX(S2PQ_relational[],MATCH(PIs[[#This Row],[GUID]],S2PQ_relational[PIGUID],0),2)</f>
        <v>0</v>
      </c>
      <c r="V90" t="b">
        <v>0</v>
      </c>
      <c r="W90" t="b">
        <v>0</v>
      </c>
    </row>
    <row r="91" spans="1:23" ht="409.5" x14ac:dyDescent="0.25">
      <c r="A91" t="s">
        <v>622</v>
      </c>
      <c r="C91" t="s">
        <v>623</v>
      </c>
      <c r="D91" t="s">
        <v>624</v>
      </c>
      <c r="E91" t="s">
        <v>625</v>
      </c>
      <c r="F91" t="s">
        <v>626</v>
      </c>
      <c r="G91" s="57" t="s">
        <v>627</v>
      </c>
      <c r="H91" t="s">
        <v>57</v>
      </c>
      <c r="I91" t="str">
        <f>INDEX(Level[Level],MATCH(PIs[[#This Row],[L]],Level[GUID],0),1)</f>
        <v>Major Must</v>
      </c>
      <c r="N91" t="s">
        <v>541</v>
      </c>
      <c r="O91" t="str">
        <f>INDEX(allsections[[S]:[Order]],MATCH(PIs[[#This Row],[SGUID]],allsections[SGUID],0),1)</f>
        <v>FO 05 WATERBEHEER</v>
      </c>
      <c r="P91" t="str">
        <f>INDEX(allsections[[S]:[Order]],MATCH(PIs[[#This Row],[SGUID]],allsections[SGUID],0),2)</f>
        <v>-</v>
      </c>
      <c r="Q91">
        <f>INDEX(allsections[[S]:[Order]],MATCH(PIs[[#This Row],[SGUID]],allsections[SGUID],0),3)</f>
        <v>5</v>
      </c>
      <c r="R91" t="s">
        <v>602</v>
      </c>
      <c r="S91" t="str">
        <f>INDEX(allsections[[S]:[Order]],MATCH(PIs[[#This Row],[SSGUID]],allsections[SGUID],0),1)</f>
        <v>FO 05.02 Bepalen waterbehoefte</v>
      </c>
      <c r="T91" t="str">
        <f>INDEX(allsections[[S]:[Order]],MATCH(PIs[[#This Row],[SSGUID]],allsections[SGUID],0),2)</f>
        <v>-</v>
      </c>
      <c r="U91" t="str">
        <f>INDEX(S2PQ_relational[],MATCH(PIs[[#This Row],[GUID]],S2PQ_relational[PIGUID],0),2)</f>
        <v>3gt3fIhN46QsU1qNjvnmb2</v>
      </c>
      <c r="V91" t="b">
        <v>0</v>
      </c>
      <c r="W91" t="b">
        <v>0</v>
      </c>
    </row>
    <row r="92" spans="1:23" ht="409.5" x14ac:dyDescent="0.25">
      <c r="A92" t="s">
        <v>628</v>
      </c>
      <c r="C92" t="s">
        <v>629</v>
      </c>
      <c r="D92" t="s">
        <v>630</v>
      </c>
      <c r="E92" t="s">
        <v>631</v>
      </c>
      <c r="F92" t="s">
        <v>632</v>
      </c>
      <c r="G92" s="57" t="s">
        <v>633</v>
      </c>
      <c r="H92" t="s">
        <v>66</v>
      </c>
      <c r="I92" t="str">
        <f>INDEX(Level[Level],MATCH(PIs[[#This Row],[L]],Level[GUID],0),1)</f>
        <v>Minor Must</v>
      </c>
      <c r="N92" t="s">
        <v>541</v>
      </c>
      <c r="O92" t="str">
        <f>INDEX(allsections[[S]:[Order]],MATCH(PIs[[#This Row],[SGUID]],allsections[SGUID],0),1)</f>
        <v>FO 05 WATERBEHEER</v>
      </c>
      <c r="P92" t="str">
        <f>INDEX(allsections[[S]:[Order]],MATCH(PIs[[#This Row],[SGUID]],allsections[SGUID],0),2)</f>
        <v>-</v>
      </c>
      <c r="Q92">
        <f>INDEX(allsections[[S]:[Order]],MATCH(PIs[[#This Row],[SGUID]],allsections[SGUID],0),3)</f>
        <v>5</v>
      </c>
      <c r="R92" t="s">
        <v>609</v>
      </c>
      <c r="S92" t="str">
        <f>INDEX(allsections[[S]:[Order]],MATCH(PIs[[#This Row],[SSGUID]],allsections[SGUID],0),1)</f>
        <v>FO 05.03 Gegevensregistratie</v>
      </c>
      <c r="T92" t="str">
        <f>INDEX(allsections[[S]:[Order]],MATCH(PIs[[#This Row],[SSGUID]],allsections[SGUID],0),2)</f>
        <v>-</v>
      </c>
      <c r="U92" t="str">
        <f>INDEX(S2PQ_relational[],MATCH(PIs[[#This Row],[GUID]],S2PQ_relational[PIGUID],0),2)</f>
        <v>3gt3fIhN46QsU1qNjvnmb2</v>
      </c>
      <c r="V92" t="b">
        <v>0</v>
      </c>
      <c r="W92" t="b">
        <v>0</v>
      </c>
    </row>
    <row r="93" spans="1:23" ht="409.5" x14ac:dyDescent="0.25">
      <c r="A93" t="s">
        <v>634</v>
      </c>
      <c r="C93" t="s">
        <v>635</v>
      </c>
      <c r="D93" t="s">
        <v>636</v>
      </c>
      <c r="E93" t="s">
        <v>637</v>
      </c>
      <c r="F93" t="s">
        <v>638</v>
      </c>
      <c r="G93" s="57" t="s">
        <v>639</v>
      </c>
      <c r="H93" t="s">
        <v>66</v>
      </c>
      <c r="I93" t="str">
        <f>INDEX(Level[Level],MATCH(PIs[[#This Row],[L]],Level[GUID],0),1)</f>
        <v>Minor Must</v>
      </c>
      <c r="N93" t="s">
        <v>541</v>
      </c>
      <c r="O93" t="str">
        <f>INDEX(allsections[[S]:[Order]],MATCH(PIs[[#This Row],[SGUID]],allsections[SGUID],0),1)</f>
        <v>FO 05 WATERBEHEER</v>
      </c>
      <c r="P93" t="str">
        <f>INDEX(allsections[[S]:[Order]],MATCH(PIs[[#This Row],[SGUID]],allsections[SGUID],0),2)</f>
        <v>-</v>
      </c>
      <c r="Q93">
        <f>INDEX(allsections[[S]:[Order]],MATCH(PIs[[#This Row],[SGUID]],allsections[SGUID],0),3)</f>
        <v>5</v>
      </c>
      <c r="R93" t="s">
        <v>602</v>
      </c>
      <c r="S93" t="str">
        <f>INDEX(allsections[[S]:[Order]],MATCH(PIs[[#This Row],[SSGUID]],allsections[SGUID],0),1)</f>
        <v>FO 05.02 Bepalen waterbehoefte</v>
      </c>
      <c r="T93" t="str">
        <f>INDEX(allsections[[S]:[Order]],MATCH(PIs[[#This Row],[SSGUID]],allsections[SGUID],0),2)</f>
        <v>-</v>
      </c>
      <c r="U93">
        <f>INDEX(S2PQ_relational[],MATCH(PIs[[#This Row],[GUID]],S2PQ_relational[PIGUID],0),2)</f>
        <v>0</v>
      </c>
      <c r="V93" t="b">
        <v>0</v>
      </c>
      <c r="W93" t="b">
        <v>0</v>
      </c>
    </row>
    <row r="94" spans="1:23" ht="409.5" x14ac:dyDescent="0.25">
      <c r="A94" t="s">
        <v>640</v>
      </c>
      <c r="C94" t="s">
        <v>641</v>
      </c>
      <c r="D94" t="s">
        <v>642</v>
      </c>
      <c r="E94" t="s">
        <v>643</v>
      </c>
      <c r="F94" t="s">
        <v>644</v>
      </c>
      <c r="G94" s="57" t="s">
        <v>645</v>
      </c>
      <c r="H94" t="s">
        <v>66</v>
      </c>
      <c r="I94" t="str">
        <f>INDEX(Level[Level],MATCH(PIs[[#This Row],[L]],Level[GUID],0),1)</f>
        <v>Minor Must</v>
      </c>
      <c r="N94" t="s">
        <v>541</v>
      </c>
      <c r="O94" t="str">
        <f>INDEX(allsections[[S]:[Order]],MATCH(PIs[[#This Row],[SGUID]],allsections[SGUID],0),1)</f>
        <v>FO 05 WATERBEHEER</v>
      </c>
      <c r="P94" t="str">
        <f>INDEX(allsections[[S]:[Order]],MATCH(PIs[[#This Row],[SGUID]],allsections[SGUID],0),2)</f>
        <v>-</v>
      </c>
      <c r="Q94">
        <f>INDEX(allsections[[S]:[Order]],MATCH(PIs[[#This Row],[SGUID]],allsections[SGUID],0),3)</f>
        <v>5</v>
      </c>
      <c r="R94" t="s">
        <v>609</v>
      </c>
      <c r="S94" t="str">
        <f>INDEX(allsections[[S]:[Order]],MATCH(PIs[[#This Row],[SSGUID]],allsections[SGUID],0),1)</f>
        <v>FO 05.03 Gegevensregistratie</v>
      </c>
      <c r="T94" t="str">
        <f>INDEX(allsections[[S]:[Order]],MATCH(PIs[[#This Row],[SSGUID]],allsections[SGUID],0),2)</f>
        <v>-</v>
      </c>
      <c r="U94" t="str">
        <f>INDEX(S2PQ_relational[],MATCH(PIs[[#This Row],[GUID]],S2PQ_relational[PIGUID],0),2)</f>
        <v>3gt3fIhN46QsU1qNjvnmb2</v>
      </c>
      <c r="V94" t="b">
        <v>0</v>
      </c>
      <c r="W94" t="b">
        <v>0</v>
      </c>
    </row>
    <row r="95" spans="1:23" ht="409.5" x14ac:dyDescent="0.25">
      <c r="A95" t="s">
        <v>646</v>
      </c>
      <c r="C95" t="s">
        <v>647</v>
      </c>
      <c r="D95" t="s">
        <v>648</v>
      </c>
      <c r="E95" t="s">
        <v>649</v>
      </c>
      <c r="F95" t="s">
        <v>650</v>
      </c>
      <c r="G95" s="57" t="s">
        <v>651</v>
      </c>
      <c r="H95" t="s">
        <v>66</v>
      </c>
      <c r="I95" t="str">
        <f>INDEX(Level[Level],MATCH(PIs[[#This Row],[L]],Level[GUID],0),1)</f>
        <v>Minor Must</v>
      </c>
      <c r="N95" t="s">
        <v>541</v>
      </c>
      <c r="O95" t="str">
        <f>INDEX(allsections[[S]:[Order]],MATCH(PIs[[#This Row],[SGUID]],allsections[SGUID],0),1)</f>
        <v>FO 05 WATERBEHEER</v>
      </c>
      <c r="P95" t="str">
        <f>INDEX(allsections[[S]:[Order]],MATCH(PIs[[#This Row],[SGUID]],allsections[SGUID],0),2)</f>
        <v>-</v>
      </c>
      <c r="Q95">
        <f>INDEX(allsections[[S]:[Order]],MATCH(PIs[[#This Row],[SGUID]],allsections[SGUID],0),3)</f>
        <v>5</v>
      </c>
      <c r="R95" t="s">
        <v>602</v>
      </c>
      <c r="S95" t="str">
        <f>INDEX(allsections[[S]:[Order]],MATCH(PIs[[#This Row],[SSGUID]],allsections[SGUID],0),1)</f>
        <v>FO 05.02 Bepalen waterbehoefte</v>
      </c>
      <c r="T95" t="str">
        <f>INDEX(allsections[[S]:[Order]],MATCH(PIs[[#This Row],[SSGUID]],allsections[SGUID],0),2)</f>
        <v>-</v>
      </c>
      <c r="U95">
        <f>INDEX(S2PQ_relational[],MATCH(PIs[[#This Row],[GUID]],S2PQ_relational[PIGUID],0),2)</f>
        <v>0</v>
      </c>
      <c r="V95" t="b">
        <v>0</v>
      </c>
      <c r="W95" t="b">
        <v>0</v>
      </c>
    </row>
    <row r="96" spans="1:23" ht="409.5" x14ac:dyDescent="0.25">
      <c r="A96" t="s">
        <v>652</v>
      </c>
      <c r="C96" t="s">
        <v>653</v>
      </c>
      <c r="D96" t="s">
        <v>654</v>
      </c>
      <c r="E96" t="s">
        <v>655</v>
      </c>
      <c r="F96" t="s">
        <v>656</v>
      </c>
      <c r="G96" s="57" t="s">
        <v>657</v>
      </c>
      <c r="H96" t="s">
        <v>57</v>
      </c>
      <c r="I96" t="str">
        <f>INDEX(Level[Level],MATCH(PIs[[#This Row],[L]],Level[GUID],0),1)</f>
        <v>Major Must</v>
      </c>
      <c r="N96" t="s">
        <v>541</v>
      </c>
      <c r="O96" t="str">
        <f>INDEX(allsections[[S]:[Order]],MATCH(PIs[[#This Row],[SGUID]],allsections[SGUID],0),1)</f>
        <v>FO 05 WATERBEHEER</v>
      </c>
      <c r="P96" t="str">
        <f>INDEX(allsections[[S]:[Order]],MATCH(PIs[[#This Row],[SGUID]],allsections[SGUID],0),2)</f>
        <v>-</v>
      </c>
      <c r="Q96">
        <f>INDEX(allsections[[S]:[Order]],MATCH(PIs[[#This Row],[SGUID]],allsections[SGUID],0),3)</f>
        <v>5</v>
      </c>
      <c r="R96" t="s">
        <v>602</v>
      </c>
      <c r="S96" t="str">
        <f>INDEX(allsections[[S]:[Order]],MATCH(PIs[[#This Row],[SSGUID]],allsections[SGUID],0),1)</f>
        <v>FO 05.02 Bepalen waterbehoefte</v>
      </c>
      <c r="T96" t="str">
        <f>INDEX(allsections[[S]:[Order]],MATCH(PIs[[#This Row],[SSGUID]],allsections[SGUID],0),2)</f>
        <v>-</v>
      </c>
      <c r="U96" t="str">
        <f>INDEX(S2PQ_relational[],MATCH(PIs[[#This Row],[GUID]],S2PQ_relational[PIGUID],0),2)</f>
        <v>3gt3fIhN46QsU1qNjvnmb2</v>
      </c>
      <c r="V96" t="b">
        <v>0</v>
      </c>
      <c r="W96" t="b">
        <v>0</v>
      </c>
    </row>
    <row r="97" spans="1:23" x14ac:dyDescent="0.25">
      <c r="A97" t="s">
        <v>658</v>
      </c>
      <c r="C97" t="s">
        <v>659</v>
      </c>
      <c r="D97" t="s">
        <v>660</v>
      </c>
      <c r="E97" t="s">
        <v>661</v>
      </c>
      <c r="F97" t="s">
        <v>662</v>
      </c>
      <c r="G97" t="s">
        <v>663</v>
      </c>
      <c r="H97" t="s">
        <v>66</v>
      </c>
      <c r="I97" t="str">
        <f>INDEX(Level[Level],MATCH(PIs[[#This Row],[L]],Level[GUID],0),1)</f>
        <v>Minor Must</v>
      </c>
      <c r="N97" t="s">
        <v>295</v>
      </c>
      <c r="O97" t="str">
        <f>INDEX(allsections[[S]:[Order]],MATCH(PIs[[#This Row],[SGUID]],allsections[SGUID],0),1)</f>
        <v>FO 13 WELZIJN VAN MEDEWERKERS</v>
      </c>
      <c r="P97" t="str">
        <f>INDEX(allsections[[S]:[Order]],MATCH(PIs[[#This Row],[SGUID]],allsections[SGUID],0),2)</f>
        <v>-</v>
      </c>
      <c r="Q97">
        <f>INDEX(allsections[[S]:[Order]],MATCH(PIs[[#This Row],[SGUID]],allsections[SGUID],0),3)</f>
        <v>13</v>
      </c>
      <c r="R97" t="s">
        <v>248</v>
      </c>
      <c r="S97" t="str">
        <f>INDEX(allsections[[S]:[Order]],MATCH(PIs[[#This Row],[SSGUID]],allsections[SGUID],0),1)</f>
        <v>-</v>
      </c>
      <c r="T97" t="str">
        <f>INDEX(allsections[[S]:[Order]],MATCH(PIs[[#This Row],[SSGUID]],allsections[SGUID],0),2)</f>
        <v>-</v>
      </c>
      <c r="U97">
        <f>INDEX(S2PQ_relational[],MATCH(PIs[[#This Row],[GUID]],S2PQ_relational[PIGUID],0),2)</f>
        <v>0</v>
      </c>
      <c r="V97" t="b">
        <v>0</v>
      </c>
      <c r="W97" t="b">
        <v>0</v>
      </c>
    </row>
    <row r="98" spans="1:23" ht="409.5" x14ac:dyDescent="0.25">
      <c r="A98" t="s">
        <v>664</v>
      </c>
      <c r="C98" t="s">
        <v>665</v>
      </c>
      <c r="D98" t="s">
        <v>666</v>
      </c>
      <c r="E98" t="s">
        <v>667</v>
      </c>
      <c r="F98" t="s">
        <v>668</v>
      </c>
      <c r="G98" s="57" t="s">
        <v>669</v>
      </c>
      <c r="H98" t="s">
        <v>57</v>
      </c>
      <c r="I98" t="str">
        <f>INDEX(Level[Level],MATCH(PIs[[#This Row],[L]],Level[GUID],0),1)</f>
        <v>Major Must</v>
      </c>
      <c r="N98" t="s">
        <v>208</v>
      </c>
      <c r="O98" t="str">
        <f>INDEX(allsections[[S]:[Order]],MATCH(PIs[[#This Row],[SGUID]],allsections[SGUID],0),1)</f>
        <v xml:space="preserve">FO 01 BEHEER </v>
      </c>
      <c r="P98" t="str">
        <f>INDEX(allsections[[S]:[Order]],MATCH(PIs[[#This Row],[SGUID]],allsections[SGUID],0),2)</f>
        <v>-</v>
      </c>
      <c r="Q98">
        <f>INDEX(allsections[[S]:[Order]],MATCH(PIs[[#This Row],[SGUID]],allsections[SGUID],0),3)</f>
        <v>1</v>
      </c>
      <c r="R98" t="s">
        <v>576</v>
      </c>
      <c r="S98" t="str">
        <f>INDEX(allsections[[S]:[Order]],MATCH(PIs[[#This Row],[SSGUID]],allsections[SGUID],0),1)</f>
        <v>FO 01.03 Interne documentatie</v>
      </c>
      <c r="T98" t="str">
        <f>INDEX(allsections[[S]:[Order]],MATCH(PIs[[#This Row],[SSGUID]],allsections[SGUID],0),2)</f>
        <v>-</v>
      </c>
      <c r="U98">
        <f>INDEX(S2PQ_relational[],MATCH(PIs[[#This Row],[GUID]],S2PQ_relational[PIGUID],0),2)</f>
        <v>0</v>
      </c>
      <c r="V98" t="b">
        <v>0</v>
      </c>
      <c r="W98" t="b">
        <v>0</v>
      </c>
    </row>
    <row r="99" spans="1:23" ht="409.5" x14ac:dyDescent="0.25">
      <c r="A99" t="s">
        <v>670</v>
      </c>
      <c r="C99" t="s">
        <v>671</v>
      </c>
      <c r="D99" t="s">
        <v>672</v>
      </c>
      <c r="E99" t="s">
        <v>673</v>
      </c>
      <c r="F99" t="s">
        <v>674</v>
      </c>
      <c r="G99" s="57" t="s">
        <v>675</v>
      </c>
      <c r="H99" t="s">
        <v>66</v>
      </c>
      <c r="I99" t="str">
        <f>INDEX(Level[Level],MATCH(PIs[[#This Row],[L]],Level[GUID],0),1)</f>
        <v>Minor Must</v>
      </c>
      <c r="N99" t="s">
        <v>208</v>
      </c>
      <c r="O99" t="str">
        <f>INDEX(allsections[[S]:[Order]],MATCH(PIs[[#This Row],[SGUID]],allsections[SGUID],0),1)</f>
        <v xml:space="preserve">FO 01 BEHEER </v>
      </c>
      <c r="P99" t="str">
        <f>INDEX(allsections[[S]:[Order]],MATCH(PIs[[#This Row],[SGUID]],allsections[SGUID],0),2)</f>
        <v>-</v>
      </c>
      <c r="Q99">
        <f>INDEX(allsections[[S]:[Order]],MATCH(PIs[[#This Row],[SGUID]],allsections[SGUID],0),3)</f>
        <v>1</v>
      </c>
      <c r="R99" t="s">
        <v>676</v>
      </c>
      <c r="S99" t="str">
        <f>INDEX(allsections[[S]:[Order]],MATCH(PIs[[#This Row],[SSGUID]],allsections[SGUID],0),1)</f>
        <v>FO 01.05 Eisen van de klant</v>
      </c>
      <c r="T99" t="str">
        <f>INDEX(allsections[[S]:[Order]],MATCH(PIs[[#This Row],[SSGUID]],allsections[SGUID],0),2)</f>
        <v>-</v>
      </c>
      <c r="U99">
        <f>INDEX(S2PQ_relational[],MATCH(PIs[[#This Row],[GUID]],S2PQ_relational[PIGUID],0),2)</f>
        <v>0</v>
      </c>
      <c r="V99" t="b">
        <v>0</v>
      </c>
      <c r="W99" t="b">
        <v>0</v>
      </c>
    </row>
    <row r="100" spans="1:23" ht="409.5" x14ac:dyDescent="0.25">
      <c r="A100" t="s">
        <v>677</v>
      </c>
      <c r="C100" t="s">
        <v>678</v>
      </c>
      <c r="D100" t="s">
        <v>679</v>
      </c>
      <c r="E100" t="s">
        <v>680</v>
      </c>
      <c r="F100" t="s">
        <v>681</v>
      </c>
      <c r="G100" s="57" t="s">
        <v>682</v>
      </c>
      <c r="H100" t="s">
        <v>66</v>
      </c>
      <c r="I100" t="str">
        <f>INDEX(Level[Level],MATCH(PIs[[#This Row],[L]],Level[GUID],0),1)</f>
        <v>Minor Must</v>
      </c>
      <c r="N100" t="s">
        <v>467</v>
      </c>
      <c r="O100" t="str">
        <f>INDEX(allsections[[S]:[Order]],MATCH(PIs[[#This Row],[SGUID]],allsections[SGUID],0),1)</f>
        <v>FO 06 GEÏNTEGREERDE BESTRIJDING</v>
      </c>
      <c r="P100" t="str">
        <f>INDEX(allsections[[S]:[Order]],MATCH(PIs[[#This Row],[SGUID]],allsections[SGUID],0),2)</f>
        <v>-</v>
      </c>
      <c r="Q100">
        <f>INDEX(allsections[[S]:[Order]],MATCH(PIs[[#This Row],[SGUID]],allsections[SGUID],0),3)</f>
        <v>6</v>
      </c>
      <c r="R100" t="s">
        <v>248</v>
      </c>
      <c r="S100" t="str">
        <f>INDEX(allsections[[S]:[Order]],MATCH(PIs[[#This Row],[SSGUID]],allsections[SGUID],0),1)</f>
        <v>-</v>
      </c>
      <c r="T100" t="str">
        <f>INDEX(allsections[[S]:[Order]],MATCH(PIs[[#This Row],[SSGUID]],allsections[SGUID],0),2)</f>
        <v>-</v>
      </c>
      <c r="U100">
        <f>INDEX(S2PQ_relational[],MATCH(PIs[[#This Row],[GUID]],S2PQ_relational[PIGUID],0),2)</f>
        <v>0</v>
      </c>
      <c r="V100" t="b">
        <v>0</v>
      </c>
      <c r="W100" t="b">
        <v>0</v>
      </c>
    </row>
    <row r="101" spans="1:23" ht="409.5" x14ac:dyDescent="0.25">
      <c r="A101" t="s">
        <v>683</v>
      </c>
      <c r="C101" t="s">
        <v>684</v>
      </c>
      <c r="D101" t="s">
        <v>685</v>
      </c>
      <c r="E101" t="s">
        <v>686</v>
      </c>
      <c r="F101" t="s">
        <v>687</v>
      </c>
      <c r="G101" s="57" t="s">
        <v>688</v>
      </c>
      <c r="H101" t="s">
        <v>57</v>
      </c>
      <c r="I101" t="str">
        <f>INDEX(Level[Level],MATCH(PIs[[#This Row],[L]],Level[GUID],0),1)</f>
        <v>Major Must</v>
      </c>
      <c r="N101" t="s">
        <v>208</v>
      </c>
      <c r="O101" t="str">
        <f>INDEX(allsections[[S]:[Order]],MATCH(PIs[[#This Row],[SGUID]],allsections[SGUID],0),1)</f>
        <v xml:space="preserve">FO 01 BEHEER </v>
      </c>
      <c r="P101" t="str">
        <f>INDEX(allsections[[S]:[Order]],MATCH(PIs[[#This Row],[SGUID]],allsections[SGUID],0),2)</f>
        <v>-</v>
      </c>
      <c r="Q101">
        <f>INDEX(allsections[[S]:[Order]],MATCH(PIs[[#This Row],[SGUID]],allsections[SGUID],0),3)</f>
        <v>1</v>
      </c>
      <c r="R101" t="s">
        <v>689</v>
      </c>
      <c r="S101" t="str">
        <f>INDEX(allsections[[S]:[Order]],MATCH(PIs[[#This Row],[SSGUID]],allsections[SGUID],0),1)</f>
        <v>FO 01.01 Locatiegeschiedenis</v>
      </c>
      <c r="T101" t="str">
        <f>INDEX(allsections[[S]:[Order]],MATCH(PIs[[#This Row],[SSGUID]],allsections[SGUID],0),2)</f>
        <v>-</v>
      </c>
      <c r="U101">
        <f>INDEX(S2PQ_relational[],MATCH(PIs[[#This Row],[GUID]],S2PQ_relational[PIGUID],0),2)</f>
        <v>0</v>
      </c>
      <c r="V101" t="b">
        <v>0</v>
      </c>
      <c r="W101" t="b">
        <v>0</v>
      </c>
    </row>
    <row r="102" spans="1:23" ht="409.5" x14ac:dyDescent="0.25">
      <c r="A102" t="s">
        <v>690</v>
      </c>
      <c r="C102" t="s">
        <v>691</v>
      </c>
      <c r="D102" t="s">
        <v>692</v>
      </c>
      <c r="E102" t="s">
        <v>693</v>
      </c>
      <c r="F102" t="s">
        <v>694</v>
      </c>
      <c r="G102" s="57" t="s">
        <v>695</v>
      </c>
      <c r="H102" t="s">
        <v>66</v>
      </c>
      <c r="I102" t="str">
        <f>INDEX(Level[Level],MATCH(PIs[[#This Row],[L]],Level[GUID],0),1)</f>
        <v>Minor Must</v>
      </c>
      <c r="N102" t="s">
        <v>49</v>
      </c>
      <c r="O102" t="str">
        <f>INDEX(allsections[[S]:[Order]],MATCH(PIs[[#This Row],[SGUID]],allsections[SGUID],0),1)</f>
        <v>FO 04 BODEM, PLANTENVOEDING EN MESTSTOFFEN</v>
      </c>
      <c r="P102" t="str">
        <f>INDEX(allsections[[S]:[Order]],MATCH(PIs[[#This Row],[SGUID]],allsections[SGUID],0),2)</f>
        <v>-</v>
      </c>
      <c r="Q102">
        <f>INDEX(allsections[[S]:[Order]],MATCH(PIs[[#This Row],[SGUID]],allsections[SGUID],0),3)</f>
        <v>4</v>
      </c>
      <c r="R102" t="s">
        <v>429</v>
      </c>
      <c r="S102" t="str">
        <f>INDEX(allsections[[S]:[Order]],MATCH(PIs[[#This Row],[SSGUID]],allsections[SGUID],0),1)</f>
        <v>FO 04.03 Substraten</v>
      </c>
      <c r="T102" t="str">
        <f>INDEX(allsections[[S]:[Order]],MATCH(PIs[[#This Row],[SSGUID]],allsections[SGUID],0),2)</f>
        <v>-</v>
      </c>
      <c r="U102" t="str">
        <f>INDEX(S2PQ_relational[],MATCH(PIs[[#This Row],[GUID]],S2PQ_relational[PIGUID],0),2)</f>
        <v>2da4xRvctaGroBQaFMVdXV</v>
      </c>
      <c r="V102" t="b">
        <v>0</v>
      </c>
      <c r="W102" t="b">
        <v>0</v>
      </c>
    </row>
    <row r="103" spans="1:23" x14ac:dyDescent="0.25">
      <c r="A103" t="s">
        <v>696</v>
      </c>
      <c r="C103" t="s">
        <v>697</v>
      </c>
      <c r="D103" t="s">
        <v>698</v>
      </c>
      <c r="E103" t="s">
        <v>699</v>
      </c>
      <c r="F103" t="s">
        <v>700</v>
      </c>
      <c r="G103" t="s">
        <v>701</v>
      </c>
      <c r="H103" t="s">
        <v>57</v>
      </c>
      <c r="I103" t="str">
        <f>INDEX(Level[Level],MATCH(PIs[[#This Row],[L]],Level[GUID],0),1)</f>
        <v>Major Must</v>
      </c>
      <c r="N103" t="s">
        <v>467</v>
      </c>
      <c r="O103" t="str">
        <f>INDEX(allsections[[S]:[Order]],MATCH(PIs[[#This Row],[SGUID]],allsections[SGUID],0),1)</f>
        <v>FO 06 GEÏNTEGREERDE BESTRIJDING</v>
      </c>
      <c r="P103" t="str">
        <f>INDEX(allsections[[S]:[Order]],MATCH(PIs[[#This Row],[SGUID]],allsections[SGUID],0),2)</f>
        <v>-</v>
      </c>
      <c r="Q103">
        <f>INDEX(allsections[[S]:[Order]],MATCH(PIs[[#This Row],[SGUID]],allsections[SGUID],0),3)</f>
        <v>6</v>
      </c>
      <c r="R103" t="s">
        <v>248</v>
      </c>
      <c r="S103" t="str">
        <f>INDEX(allsections[[S]:[Order]],MATCH(PIs[[#This Row],[SSGUID]],allsections[SGUID],0),1)</f>
        <v>-</v>
      </c>
      <c r="T103" t="str">
        <f>INDEX(allsections[[S]:[Order]],MATCH(PIs[[#This Row],[SSGUID]],allsections[SGUID],0),2)</f>
        <v>-</v>
      </c>
      <c r="U103">
        <f>INDEX(S2PQ_relational[],MATCH(PIs[[#This Row],[GUID]],S2PQ_relational[PIGUID],0),2)</f>
        <v>0</v>
      </c>
      <c r="V103" t="b">
        <v>0</v>
      </c>
      <c r="W103" t="b">
        <v>0</v>
      </c>
    </row>
    <row r="104" spans="1:23" ht="409.5" x14ac:dyDescent="0.25">
      <c r="A104" t="s">
        <v>702</v>
      </c>
      <c r="C104" t="s">
        <v>703</v>
      </c>
      <c r="D104" t="s">
        <v>704</v>
      </c>
      <c r="E104" t="s">
        <v>705</v>
      </c>
      <c r="F104" t="s">
        <v>706</v>
      </c>
      <c r="G104" s="57" t="s">
        <v>707</v>
      </c>
      <c r="H104" t="s">
        <v>66</v>
      </c>
      <c r="I104" t="str">
        <f>INDEX(Level[Level],MATCH(PIs[[#This Row],[L]],Level[GUID],0),1)</f>
        <v>Minor Must</v>
      </c>
      <c r="N104" t="s">
        <v>49</v>
      </c>
      <c r="O104" t="str">
        <f>INDEX(allsections[[S]:[Order]],MATCH(PIs[[#This Row],[SGUID]],allsections[SGUID],0),1)</f>
        <v>FO 04 BODEM, PLANTENVOEDING EN MESTSTOFFEN</v>
      </c>
      <c r="P104" t="str">
        <f>INDEX(allsections[[S]:[Order]],MATCH(PIs[[#This Row],[SGUID]],allsections[SGUID],0),2)</f>
        <v>-</v>
      </c>
      <c r="Q104">
        <f>INDEX(allsections[[S]:[Order]],MATCH(PIs[[#This Row],[SGUID]],allsections[SGUID],0),3)</f>
        <v>4</v>
      </c>
      <c r="R104" t="s">
        <v>429</v>
      </c>
      <c r="S104" t="str">
        <f>INDEX(allsections[[S]:[Order]],MATCH(PIs[[#This Row],[SSGUID]],allsections[SGUID],0),1)</f>
        <v>FO 04.03 Substraten</v>
      </c>
      <c r="T104" t="str">
        <f>INDEX(allsections[[S]:[Order]],MATCH(PIs[[#This Row],[SSGUID]],allsections[SGUID],0),2)</f>
        <v>-</v>
      </c>
      <c r="U104" t="str">
        <f>INDEX(S2PQ_relational[],MATCH(PIs[[#This Row],[GUID]],S2PQ_relational[PIGUID],0),2)</f>
        <v>2da4xRvctaGroBQaFMVdXV</v>
      </c>
      <c r="V104" t="b">
        <v>0</v>
      </c>
      <c r="W104" t="b">
        <v>0</v>
      </c>
    </row>
    <row r="105" spans="1:23" x14ac:dyDescent="0.25">
      <c r="A105" t="s">
        <v>708</v>
      </c>
      <c r="C105" t="s">
        <v>709</v>
      </c>
      <c r="D105" t="s">
        <v>710</v>
      </c>
      <c r="E105" t="s">
        <v>711</v>
      </c>
      <c r="F105" t="s">
        <v>712</v>
      </c>
      <c r="G105" t="s">
        <v>713</v>
      </c>
      <c r="H105" t="s">
        <v>66</v>
      </c>
      <c r="I105" t="str">
        <f>INDEX(Level[Level],MATCH(PIs[[#This Row],[L]],Level[GUID],0),1)</f>
        <v>Minor Must</v>
      </c>
      <c r="N105" t="s">
        <v>58</v>
      </c>
      <c r="O105" t="str">
        <f>INDEX(allsections[[S]:[Order]],MATCH(PIs[[#This Row],[SGUID]],allsections[SGUID],0),1)</f>
        <v>FO 03 PLANTENVERMEERDERINGSMATERIAAL</v>
      </c>
      <c r="P105" t="str">
        <f>INDEX(allsections[[S]:[Order]],MATCH(PIs[[#This Row],[SGUID]],allsections[SGUID],0),2)</f>
        <v>-</v>
      </c>
      <c r="Q105">
        <f>INDEX(allsections[[S]:[Order]],MATCH(PIs[[#This Row],[SGUID]],allsections[SGUID],0),3)</f>
        <v>3</v>
      </c>
      <c r="R105" t="s">
        <v>436</v>
      </c>
      <c r="S105" t="str">
        <f>INDEX(allsections[[S]:[Order]],MATCH(PIs[[#This Row],[SSGUID]],allsections[SGUID],0),1)</f>
        <v>FO 03.03 Genetisch gemodificeerde organismen</v>
      </c>
      <c r="T105" t="str">
        <f>INDEX(allsections[[S]:[Order]],MATCH(PIs[[#This Row],[SSGUID]],allsections[SGUID],0),2)</f>
        <v>-</v>
      </c>
      <c r="U105" t="str">
        <f>INDEX(S2PQ_relational[],MATCH(PIs[[#This Row],[GUID]],S2PQ_relational[PIGUID],0),2)</f>
        <v>1DMh4nsjnxwoMXI3CEg6sF</v>
      </c>
      <c r="V105" t="b">
        <v>0</v>
      </c>
      <c r="W105" t="b">
        <v>0</v>
      </c>
    </row>
    <row r="106" spans="1:23" x14ac:dyDescent="0.25">
      <c r="A106" t="s">
        <v>714</v>
      </c>
      <c r="C106" t="s">
        <v>715</v>
      </c>
      <c r="D106" t="s">
        <v>716</v>
      </c>
      <c r="E106" t="s">
        <v>717</v>
      </c>
      <c r="F106" t="s">
        <v>718</v>
      </c>
      <c r="G106" t="s">
        <v>719</v>
      </c>
      <c r="H106" t="s">
        <v>57</v>
      </c>
      <c r="I106" t="str">
        <f>INDEX(Level[Level],MATCH(PIs[[#This Row],[L]],Level[GUID],0),1)</f>
        <v>Major Must</v>
      </c>
      <c r="N106" t="s">
        <v>287</v>
      </c>
      <c r="O106" t="str">
        <f>INDEX(allsections[[S]:[Order]],MATCH(PIs[[#This Row],[SGUID]],allsections[SGUID],0),1)</f>
        <v>FO 02 TRACEERBAARHEID</v>
      </c>
      <c r="P106" t="str">
        <f>INDEX(allsections[[S]:[Order]],MATCH(PIs[[#This Row],[SGUID]],allsections[SGUID],0),2)</f>
        <v>-</v>
      </c>
      <c r="Q106">
        <f>INDEX(allsections[[S]:[Order]],MATCH(PIs[[#This Row],[SGUID]],allsections[SGUID],0),3)</f>
        <v>2</v>
      </c>
      <c r="R106" t="s">
        <v>372</v>
      </c>
      <c r="S106" t="str">
        <f>INDEX(allsections[[S]:[Order]],MATCH(PIs[[#This Row],[SSGUID]],allsections[SGUID],0),1)</f>
        <v>FO 02.02 Parallel eigendom</v>
      </c>
      <c r="T106" t="str">
        <f>INDEX(allsections[[S]:[Order]],MATCH(PIs[[#This Row],[SSGUID]],allsections[SGUID],0),2)</f>
        <v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v>
      </c>
      <c r="U106" t="str">
        <f>INDEX(S2PQ_relational[],MATCH(PIs[[#This Row],[GUID]],S2PQ_relational[PIGUID],0),2)</f>
        <v>4C7ap9WXrPsgE102XE9985</v>
      </c>
      <c r="V106" t="b">
        <v>0</v>
      </c>
      <c r="W106" t="b">
        <v>0</v>
      </c>
    </row>
    <row r="107" spans="1:23" x14ac:dyDescent="0.25">
      <c r="A107" t="s">
        <v>720</v>
      </c>
      <c r="C107" t="s">
        <v>721</v>
      </c>
      <c r="D107" t="s">
        <v>722</v>
      </c>
      <c r="E107" t="s">
        <v>723</v>
      </c>
      <c r="F107" t="s">
        <v>724</v>
      </c>
      <c r="G107" t="s">
        <v>725</v>
      </c>
      <c r="H107" t="s">
        <v>66</v>
      </c>
      <c r="I107" t="str">
        <f>INDEX(Level[Level],MATCH(PIs[[#This Row],[L]],Level[GUID],0),1)</f>
        <v>Minor Must</v>
      </c>
      <c r="N107" t="s">
        <v>49</v>
      </c>
      <c r="O107" t="str">
        <f>INDEX(allsections[[S]:[Order]],MATCH(PIs[[#This Row],[SGUID]],allsections[SGUID],0),1)</f>
        <v>FO 04 BODEM, PLANTENVOEDING EN MESTSTOFFEN</v>
      </c>
      <c r="P107" t="str">
        <f>INDEX(allsections[[S]:[Order]],MATCH(PIs[[#This Row],[SGUID]],allsections[SGUID],0),2)</f>
        <v>-</v>
      </c>
      <c r="Q107">
        <f>INDEX(allsections[[S]:[Order]],MATCH(PIs[[#This Row],[SGUID]],allsections[SGUID],0),3)</f>
        <v>4</v>
      </c>
      <c r="R107" t="s">
        <v>80</v>
      </c>
      <c r="S107" t="str">
        <f>INDEX(allsections[[S]:[Order]],MATCH(PIs[[#This Row],[SSGUID]],allsections[SGUID],0),1)</f>
        <v>FO 04.05 Nutriëntengehalte</v>
      </c>
      <c r="T107" t="str">
        <f>INDEX(allsections[[S]:[Order]],MATCH(PIs[[#This Row],[SSGUID]],allsections[SGUID],0),2)</f>
        <v>-</v>
      </c>
      <c r="U107" t="str">
        <f>INDEX(S2PQ_relational[],MATCH(PIs[[#This Row],[GUID]],S2PQ_relational[PIGUID],0),2)</f>
        <v>4R9L9YGGN56lLGRoI3945q</v>
      </c>
      <c r="V107" t="b">
        <v>0</v>
      </c>
      <c r="W107" t="b">
        <v>0</v>
      </c>
    </row>
    <row r="108" spans="1:23" ht="409.5" x14ac:dyDescent="0.25">
      <c r="A108" t="s">
        <v>726</v>
      </c>
      <c r="C108" t="s">
        <v>727</v>
      </c>
      <c r="D108" t="s">
        <v>728</v>
      </c>
      <c r="E108" t="s">
        <v>729</v>
      </c>
      <c r="F108" t="s">
        <v>730</v>
      </c>
      <c r="G108" s="57" t="s">
        <v>731</v>
      </c>
      <c r="H108" t="s">
        <v>48</v>
      </c>
      <c r="I108" t="str">
        <f>INDEX(Level[Level],MATCH(PIs[[#This Row],[L]],Level[GUID],0),1)</f>
        <v>Aanbeveling</v>
      </c>
      <c r="N108" t="s">
        <v>320</v>
      </c>
      <c r="O108" t="str">
        <f>INDEX(allsections[[S]:[Order]],MATCH(PIs[[#This Row],[SGUID]],allsections[SGUID],0),1)</f>
        <v xml:space="preserve">FO 10 BIODIVERSITEIT
</v>
      </c>
      <c r="P108" t="str">
        <f>INDEX(allsections[[S]:[Order]],MATCH(PIs[[#This Row],[SGUID]],allsections[SGUID],0),2)</f>
        <v>-</v>
      </c>
      <c r="Q108">
        <f>INDEX(allsections[[S]:[Order]],MATCH(PIs[[#This Row],[SGUID]],allsections[SGUID],0),3)</f>
        <v>10</v>
      </c>
      <c r="R108" t="s">
        <v>248</v>
      </c>
      <c r="S108" t="str">
        <f>INDEX(allsections[[S]:[Order]],MATCH(PIs[[#This Row],[SSGUID]],allsections[SGUID],0),1)</f>
        <v>-</v>
      </c>
      <c r="T108" t="str">
        <f>INDEX(allsections[[S]:[Order]],MATCH(PIs[[#This Row],[SSGUID]],allsections[SGUID],0),2)</f>
        <v>-</v>
      </c>
      <c r="U108" t="str">
        <f>INDEX(S2PQ_relational[],MATCH(PIs[[#This Row],[GUID]],S2PQ_relational[PIGUID],0),2)</f>
        <v>4pStMx8J9zdTA08NPOZK8J</v>
      </c>
      <c r="V108" t="b">
        <v>0</v>
      </c>
      <c r="W108" t="b">
        <v>0</v>
      </c>
    </row>
    <row r="109" spans="1:23" ht="409.5" x14ac:dyDescent="0.25">
      <c r="A109" t="s">
        <v>732</v>
      </c>
      <c r="C109" t="s">
        <v>733</v>
      </c>
      <c r="D109" t="s">
        <v>734</v>
      </c>
      <c r="E109" t="s">
        <v>735</v>
      </c>
      <c r="F109" t="s">
        <v>736</v>
      </c>
      <c r="G109" s="57" t="s">
        <v>737</v>
      </c>
      <c r="H109" t="s">
        <v>66</v>
      </c>
      <c r="I109" t="str">
        <f>INDEX(Level[Level],MATCH(PIs[[#This Row],[L]],Level[GUID],0),1)</f>
        <v>Minor Must</v>
      </c>
      <c r="N109" t="s">
        <v>320</v>
      </c>
      <c r="O109" t="str">
        <f>INDEX(allsections[[S]:[Order]],MATCH(PIs[[#This Row],[SGUID]],allsections[SGUID],0),1)</f>
        <v xml:space="preserve">FO 10 BIODIVERSITEIT
</v>
      </c>
      <c r="P109" t="str">
        <f>INDEX(allsections[[S]:[Order]],MATCH(PIs[[#This Row],[SGUID]],allsections[SGUID],0),2)</f>
        <v>-</v>
      </c>
      <c r="Q109">
        <f>INDEX(allsections[[S]:[Order]],MATCH(PIs[[#This Row],[SGUID]],allsections[SGUID],0),3)</f>
        <v>10</v>
      </c>
      <c r="R109" t="s">
        <v>248</v>
      </c>
      <c r="S109" t="str">
        <f>INDEX(allsections[[S]:[Order]],MATCH(PIs[[#This Row],[SSGUID]],allsections[SGUID],0),1)</f>
        <v>-</v>
      </c>
      <c r="T109" t="str">
        <f>INDEX(allsections[[S]:[Order]],MATCH(PIs[[#This Row],[SSGUID]],allsections[SGUID],0),2)</f>
        <v>-</v>
      </c>
      <c r="U109" t="str">
        <f>INDEX(S2PQ_relational[],MATCH(PIs[[#This Row],[GUID]],S2PQ_relational[PIGUID],0),2)</f>
        <v>4pStMx8J9zdTA08NPOZK8J</v>
      </c>
      <c r="V109" t="b">
        <v>0</v>
      </c>
      <c r="W109" t="b">
        <v>0</v>
      </c>
    </row>
    <row r="110" spans="1:23" x14ac:dyDescent="0.25">
      <c r="A110" t="s">
        <v>738</v>
      </c>
      <c r="C110" t="s">
        <v>739</v>
      </c>
      <c r="D110" t="s">
        <v>740</v>
      </c>
      <c r="E110" t="s">
        <v>741</v>
      </c>
      <c r="F110" t="s">
        <v>742</v>
      </c>
      <c r="G110" t="s">
        <v>743</v>
      </c>
      <c r="H110" t="s">
        <v>66</v>
      </c>
      <c r="I110" t="str">
        <f>INDEX(Level[Level],MATCH(PIs[[#This Row],[L]],Level[GUID],0),1)</f>
        <v>Minor Must</v>
      </c>
      <c r="N110" t="s">
        <v>124</v>
      </c>
      <c r="O110" t="str">
        <f>INDEX(allsections[[S]:[Order]],MATCH(PIs[[#This Row],[SGUID]],allsections[SGUID],0),1)</f>
        <v>FO 07 GEWASBESCHERMINGSMIDDELEN</v>
      </c>
      <c r="P110" t="str">
        <f>INDEX(allsections[[S]:[Order]],MATCH(PIs[[#This Row],[SGUID]],allsections[SGUID],0),2)</f>
        <v>-</v>
      </c>
      <c r="Q110">
        <f>INDEX(allsections[[S]:[Order]],MATCH(PIs[[#This Row],[SGUID]],allsections[SGUID],0),3)</f>
        <v>7</v>
      </c>
      <c r="R110" t="s">
        <v>176</v>
      </c>
      <c r="S110" t="str">
        <f>INDEX(allsections[[S]:[Order]],MATCH(PIs[[#This Row],[SSGUID]],allsections[SGUID],0),1)</f>
        <v>FO 07.04 Opslag van gewasbeschermingsmiddelen en producten voor naoogstbehandeling</v>
      </c>
      <c r="T110" t="str">
        <f>INDEX(allsections[[S]:[Order]],MATCH(PIs[[#This Row],[SSGUID]],allsections[SGUID],0),2)</f>
        <v>-</v>
      </c>
      <c r="U110" t="str">
        <f>INDEX(S2PQ_relational[],MATCH(PIs[[#This Row],[GUID]],S2PQ_relational[PIGUID],0),2)</f>
        <v>5tEJuAZKG5KWmgCRdpscul</v>
      </c>
      <c r="V110" t="b">
        <v>0</v>
      </c>
      <c r="W110" t="b">
        <v>0</v>
      </c>
    </row>
    <row r="111" spans="1:23" x14ac:dyDescent="0.25">
      <c r="A111" t="s">
        <v>744</v>
      </c>
      <c r="C111" t="s">
        <v>745</v>
      </c>
      <c r="D111" t="s">
        <v>746</v>
      </c>
      <c r="E111" t="s">
        <v>747</v>
      </c>
      <c r="F111" t="s">
        <v>748</v>
      </c>
      <c r="G111" t="s">
        <v>749</v>
      </c>
      <c r="H111" t="s">
        <v>66</v>
      </c>
      <c r="I111" t="str">
        <f>INDEX(Level[Level],MATCH(PIs[[#This Row],[L]],Level[GUID],0),1)</f>
        <v>Minor Must</v>
      </c>
      <c r="N111" t="s">
        <v>49</v>
      </c>
      <c r="O111" t="str">
        <f>INDEX(allsections[[S]:[Order]],MATCH(PIs[[#This Row],[SGUID]],allsections[SGUID],0),1)</f>
        <v>FO 04 BODEM, PLANTENVOEDING EN MESTSTOFFEN</v>
      </c>
      <c r="P111" t="str">
        <f>INDEX(allsections[[S]:[Order]],MATCH(PIs[[#This Row],[SGUID]],allsections[SGUID],0),2)</f>
        <v>-</v>
      </c>
      <c r="Q111">
        <f>INDEX(allsections[[S]:[Order]],MATCH(PIs[[#This Row],[SGUID]],allsections[SGUID],0),3)</f>
        <v>4</v>
      </c>
      <c r="R111" t="s">
        <v>345</v>
      </c>
      <c r="S111" t="str">
        <f>INDEX(allsections[[S]:[Order]],MATCH(PIs[[#This Row],[SSGUID]],allsections[SGUID],0),1)</f>
        <v xml:space="preserve">FO 04.01 Bodembehoud
</v>
      </c>
      <c r="T111" t="str">
        <f>INDEX(allsections[[S]:[Order]],MATCH(PIs[[#This Row],[SSGUID]],allsections[SGUID],0),2)</f>
        <v>Een goed bodembeheer verzekert vruchtbaarheid op lange termijn, bevordert de productie en draagt bij aan de opbrengst. Niet van toepassing in het geval van gewassen die niet rechtstreeks in de grond worden geteeld (hydrocultuur of potplanten).</v>
      </c>
      <c r="U111" t="str">
        <f>INDEX(S2PQ_relational[],MATCH(PIs[[#This Row],[GUID]],S2PQ_relational[PIGUID],0),2)</f>
        <v>6WUvJ8mCZ5jZz6OMmg6bGM</v>
      </c>
      <c r="V111" t="b">
        <v>0</v>
      </c>
      <c r="W111" t="b">
        <v>0</v>
      </c>
    </row>
    <row r="112" spans="1:23" ht="409.5" x14ac:dyDescent="0.25">
      <c r="A112" t="s">
        <v>750</v>
      </c>
      <c r="C112" t="s">
        <v>751</v>
      </c>
      <c r="D112" t="s">
        <v>752</v>
      </c>
      <c r="E112" s="57" t="s">
        <v>753</v>
      </c>
      <c r="F112" t="s">
        <v>754</v>
      </c>
      <c r="G112" s="57" t="s">
        <v>755</v>
      </c>
      <c r="H112" t="s">
        <v>48</v>
      </c>
      <c r="I112" t="str">
        <f>INDEX(Level[Level],MATCH(PIs[[#This Row],[L]],Level[GUID],0),1)</f>
        <v>Aanbeveling</v>
      </c>
      <c r="N112" t="s">
        <v>365</v>
      </c>
      <c r="O112" t="str">
        <f>INDEX(allsections[[S]:[Order]],MATCH(PIs[[#This Row],[SGUID]],allsections[SGUID],0),1)</f>
        <v xml:space="preserve">FO 11 ENERGIE-EFFICIËNTIE </v>
      </c>
      <c r="P112" t="str">
        <f>INDEX(allsections[[S]:[Order]],MATCH(PIs[[#This Row],[SGUID]],allsections[SGUID],0),2)</f>
        <v>-</v>
      </c>
      <c r="Q112">
        <f>INDEX(allsections[[S]:[Order]],MATCH(PIs[[#This Row],[SGUID]],allsections[SGUID],0),3)</f>
        <v>11</v>
      </c>
      <c r="R112" t="s">
        <v>248</v>
      </c>
      <c r="S112" t="str">
        <f>INDEX(allsections[[S]:[Order]],MATCH(PIs[[#This Row],[SSGUID]],allsections[SGUID],0),1)</f>
        <v>-</v>
      </c>
      <c r="T112" t="str">
        <f>INDEX(allsections[[S]:[Order]],MATCH(PIs[[#This Row],[SSGUID]],allsections[SGUID],0),2)</f>
        <v>-</v>
      </c>
      <c r="U112">
        <f>INDEX(S2PQ_relational[],MATCH(PIs[[#This Row],[GUID]],S2PQ_relational[PIGUID],0),2)</f>
        <v>0</v>
      </c>
      <c r="V112" t="b">
        <v>0</v>
      </c>
      <c r="W112" t="b">
        <v>0</v>
      </c>
    </row>
    <row r="113" spans="1:23" ht="409.5" x14ac:dyDescent="0.25">
      <c r="A113" t="s">
        <v>756</v>
      </c>
      <c r="C113" t="s">
        <v>757</v>
      </c>
      <c r="D113" t="s">
        <v>758</v>
      </c>
      <c r="E113" t="s">
        <v>759</v>
      </c>
      <c r="F113" t="s">
        <v>760</v>
      </c>
      <c r="G113" s="57" t="s">
        <v>761</v>
      </c>
      <c r="H113" t="s">
        <v>48</v>
      </c>
      <c r="I113" t="str">
        <f>INDEX(Level[Level],MATCH(PIs[[#This Row],[L]],Level[GUID],0),1)</f>
        <v>Aanbeveling</v>
      </c>
      <c r="N113" t="s">
        <v>320</v>
      </c>
      <c r="O113" t="str">
        <f>INDEX(allsections[[S]:[Order]],MATCH(PIs[[#This Row],[SGUID]],allsections[SGUID],0),1)</f>
        <v xml:space="preserve">FO 10 BIODIVERSITEIT
</v>
      </c>
      <c r="P113" t="str">
        <f>INDEX(allsections[[S]:[Order]],MATCH(PIs[[#This Row],[SGUID]],allsections[SGUID],0),2)</f>
        <v>-</v>
      </c>
      <c r="Q113">
        <f>INDEX(allsections[[S]:[Order]],MATCH(PIs[[#This Row],[SGUID]],allsections[SGUID],0),3)</f>
        <v>10</v>
      </c>
      <c r="R113" t="s">
        <v>248</v>
      </c>
      <c r="S113" t="str">
        <f>INDEX(allsections[[S]:[Order]],MATCH(PIs[[#This Row],[SSGUID]],allsections[SGUID],0),1)</f>
        <v>-</v>
      </c>
      <c r="T113" t="str">
        <f>INDEX(allsections[[S]:[Order]],MATCH(PIs[[#This Row],[SSGUID]],allsections[SGUID],0),2)</f>
        <v>-</v>
      </c>
      <c r="U113">
        <f>INDEX(S2PQ_relational[],MATCH(PIs[[#This Row],[GUID]],S2PQ_relational[PIGUID],0),2)</f>
        <v>0</v>
      </c>
      <c r="V113" t="b">
        <v>0</v>
      </c>
      <c r="W113" t="b">
        <v>0</v>
      </c>
    </row>
    <row r="114" spans="1:23" x14ac:dyDescent="0.25">
      <c r="A114" t="s">
        <v>762</v>
      </c>
      <c r="C114" t="s">
        <v>763</v>
      </c>
      <c r="D114" t="s">
        <v>764</v>
      </c>
      <c r="E114" t="s">
        <v>765</v>
      </c>
      <c r="F114" t="s">
        <v>766</v>
      </c>
      <c r="G114" t="s">
        <v>767</v>
      </c>
      <c r="H114" t="s">
        <v>57</v>
      </c>
      <c r="I114" t="str">
        <f>INDEX(Level[Level],MATCH(PIs[[#This Row],[L]],Level[GUID],0),1)</f>
        <v>Major Must</v>
      </c>
      <c r="N114" t="s">
        <v>295</v>
      </c>
      <c r="O114" t="str">
        <f>INDEX(allsections[[S]:[Order]],MATCH(PIs[[#This Row],[SGUID]],allsections[SGUID],0),1)</f>
        <v>FO 13 WELZIJN VAN MEDEWERKERS</v>
      </c>
      <c r="P114" t="str">
        <f>INDEX(allsections[[S]:[Order]],MATCH(PIs[[#This Row],[SGUID]],allsections[SGUID],0),2)</f>
        <v>-</v>
      </c>
      <c r="Q114">
        <f>INDEX(allsections[[S]:[Order]],MATCH(PIs[[#This Row],[SGUID]],allsections[SGUID],0),3)</f>
        <v>13</v>
      </c>
      <c r="R114" t="s">
        <v>248</v>
      </c>
      <c r="S114" t="str">
        <f>INDEX(allsections[[S]:[Order]],MATCH(PIs[[#This Row],[SSGUID]],allsections[SGUID],0),1)</f>
        <v>-</v>
      </c>
      <c r="T114" t="str">
        <f>INDEX(allsections[[S]:[Order]],MATCH(PIs[[#This Row],[SSGUID]],allsections[SGUID],0),2)</f>
        <v>-</v>
      </c>
      <c r="U114">
        <f>INDEX(S2PQ_relational[],MATCH(PIs[[#This Row],[GUID]],S2PQ_relational[PIGUID],0),2)</f>
        <v>0</v>
      </c>
      <c r="V114" t="b">
        <v>0</v>
      </c>
      <c r="W114" t="b">
        <v>0</v>
      </c>
    </row>
    <row r="115" spans="1:23" x14ac:dyDescent="0.25">
      <c r="A115" t="s">
        <v>768</v>
      </c>
      <c r="C115" t="s">
        <v>769</v>
      </c>
      <c r="D115" t="s">
        <v>770</v>
      </c>
      <c r="E115" t="s">
        <v>771</v>
      </c>
      <c r="F115" t="s">
        <v>772</v>
      </c>
      <c r="G115" t="s">
        <v>773</v>
      </c>
      <c r="H115" t="s">
        <v>66</v>
      </c>
      <c r="I115" t="str">
        <f>INDEX(Level[Level],MATCH(PIs[[#This Row],[L]],Level[GUID],0),1)</f>
        <v>Minor Must</v>
      </c>
      <c r="N115" t="s">
        <v>124</v>
      </c>
      <c r="O115" t="str">
        <f>INDEX(allsections[[S]:[Order]],MATCH(PIs[[#This Row],[SGUID]],allsections[SGUID],0),1)</f>
        <v>FO 07 GEWASBESCHERMINGSMIDDELEN</v>
      </c>
      <c r="P115" t="str">
        <f>INDEX(allsections[[S]:[Order]],MATCH(PIs[[#This Row],[SGUID]],allsections[SGUID],0),2)</f>
        <v>-</v>
      </c>
      <c r="Q115">
        <f>INDEX(allsections[[S]:[Order]],MATCH(PIs[[#This Row],[SGUID]],allsections[SGUID],0),3)</f>
        <v>7</v>
      </c>
      <c r="R115" t="s">
        <v>274</v>
      </c>
      <c r="S115" t="str">
        <f>INDEX(allsections[[S]:[Order]],MATCH(PIs[[#This Row],[SSGUID]],allsections[SGUID],0),1)</f>
        <v>FO 07.05 Het verwerken met gewasbeschermingsmiddelen</v>
      </c>
      <c r="T115" t="str">
        <f>INDEX(allsections[[S]:[Order]],MATCH(PIs[[#This Row],[SSGUID]],allsections[SGUID],0),2)</f>
        <v>-</v>
      </c>
      <c r="U115" t="str">
        <f>INDEX(S2PQ_relational[],MATCH(PIs[[#This Row],[GUID]],S2PQ_relational[PIGUID],0),2)</f>
        <v>78wVA7YnBFnvaegzh1b0Ty</v>
      </c>
      <c r="V115" t="b">
        <v>0</v>
      </c>
      <c r="W115" t="b">
        <v>0</v>
      </c>
    </row>
    <row r="116" spans="1:23" x14ac:dyDescent="0.25">
      <c r="A116" t="s">
        <v>774</v>
      </c>
      <c r="C116" t="s">
        <v>775</v>
      </c>
      <c r="D116" t="s">
        <v>776</v>
      </c>
      <c r="E116" t="s">
        <v>777</v>
      </c>
      <c r="F116" t="s">
        <v>778</v>
      </c>
      <c r="G116" t="s">
        <v>779</v>
      </c>
      <c r="H116" t="s">
        <v>66</v>
      </c>
      <c r="I116" t="str">
        <f>INDEX(Level[Level],MATCH(PIs[[#This Row],[L]],Level[GUID],0),1)</f>
        <v>Minor Must</v>
      </c>
      <c r="N116" t="s">
        <v>124</v>
      </c>
      <c r="O116" t="str">
        <f>INDEX(allsections[[S]:[Order]],MATCH(PIs[[#This Row],[SGUID]],allsections[SGUID],0),1)</f>
        <v>FO 07 GEWASBESCHERMINGSMIDDELEN</v>
      </c>
      <c r="P116" t="str">
        <f>INDEX(allsections[[S]:[Order]],MATCH(PIs[[#This Row],[SGUID]],allsections[SGUID],0),2)</f>
        <v>-</v>
      </c>
      <c r="Q116">
        <f>INDEX(allsections[[S]:[Order]],MATCH(PIs[[#This Row],[SGUID]],allsections[SGUID],0),3)</f>
        <v>7</v>
      </c>
      <c r="R116" t="s">
        <v>780</v>
      </c>
      <c r="S116" t="str">
        <f>INDEX(allsections[[S]:[Order]],MATCH(PIs[[#This Row],[SSGUID]],allsections[SGUID],0),1)</f>
        <v>FO 07.09 Apparatuur</v>
      </c>
      <c r="T116" t="str">
        <f>INDEX(allsections[[S]:[Order]],MATCH(PIs[[#This Row],[SSGUID]],allsections[SGUID],0),2)</f>
        <v>-</v>
      </c>
      <c r="U116">
        <f>INDEX(S2PQ_relational[],MATCH(PIs[[#This Row],[GUID]],S2PQ_relational[PIGUID],0),2)</f>
        <v>0</v>
      </c>
      <c r="V116" t="b">
        <v>0</v>
      </c>
      <c r="W116" t="b">
        <v>0</v>
      </c>
    </row>
    <row r="117" spans="1:23" ht="409.5" x14ac:dyDescent="0.25">
      <c r="A117" t="s">
        <v>781</v>
      </c>
      <c r="C117" t="s">
        <v>782</v>
      </c>
      <c r="D117" t="s">
        <v>783</v>
      </c>
      <c r="E117" t="s">
        <v>784</v>
      </c>
      <c r="F117" t="s">
        <v>785</v>
      </c>
      <c r="G117" s="57" t="s">
        <v>786</v>
      </c>
      <c r="H117" t="s">
        <v>66</v>
      </c>
      <c r="I117" t="str">
        <f>INDEX(Level[Level],MATCH(PIs[[#This Row],[L]],Level[GUID],0),1)</f>
        <v>Minor Must</v>
      </c>
      <c r="N117" t="s">
        <v>124</v>
      </c>
      <c r="O117" t="str">
        <f>INDEX(allsections[[S]:[Order]],MATCH(PIs[[#This Row],[SGUID]],allsections[SGUID],0),1)</f>
        <v>FO 07 GEWASBESCHERMINGSMIDDELEN</v>
      </c>
      <c r="P117" t="str">
        <f>INDEX(allsections[[S]:[Order]],MATCH(PIs[[#This Row],[SGUID]],allsections[SGUID],0),2)</f>
        <v>-</v>
      </c>
      <c r="Q117">
        <f>INDEX(allsections[[S]:[Order]],MATCH(PIs[[#This Row],[SGUID]],allsections[SGUID],0),3)</f>
        <v>7</v>
      </c>
      <c r="R117" t="s">
        <v>780</v>
      </c>
      <c r="S117" t="str">
        <f>INDEX(allsections[[S]:[Order]],MATCH(PIs[[#This Row],[SSGUID]],allsections[SGUID],0),1)</f>
        <v>FO 07.09 Apparatuur</v>
      </c>
      <c r="T117" t="str">
        <f>INDEX(allsections[[S]:[Order]],MATCH(PIs[[#This Row],[SSGUID]],allsections[SGUID],0),2)</f>
        <v>-</v>
      </c>
      <c r="U117">
        <f>INDEX(S2PQ_relational[],MATCH(PIs[[#This Row],[GUID]],S2PQ_relational[PIGUID],0),2)</f>
        <v>0</v>
      </c>
      <c r="V117" t="b">
        <v>0</v>
      </c>
      <c r="W117" t="b">
        <v>0</v>
      </c>
    </row>
    <row r="118" spans="1:23" x14ac:dyDescent="0.25">
      <c r="A118" t="s">
        <v>787</v>
      </c>
      <c r="C118" t="s">
        <v>788</v>
      </c>
      <c r="D118" t="s">
        <v>789</v>
      </c>
      <c r="E118" t="s">
        <v>790</v>
      </c>
      <c r="F118" t="s">
        <v>791</v>
      </c>
      <c r="G118" t="s">
        <v>792</v>
      </c>
      <c r="H118" t="s">
        <v>66</v>
      </c>
      <c r="I118" t="str">
        <f>INDEX(Level[Level],MATCH(PIs[[#This Row],[L]],Level[GUID],0),1)</f>
        <v>Minor Must</v>
      </c>
      <c r="N118" t="s">
        <v>124</v>
      </c>
      <c r="O118" t="str">
        <f>INDEX(allsections[[S]:[Order]],MATCH(PIs[[#This Row],[SGUID]],allsections[SGUID],0),1)</f>
        <v>FO 07 GEWASBESCHERMINGSMIDDELEN</v>
      </c>
      <c r="P118" t="str">
        <f>INDEX(allsections[[S]:[Order]],MATCH(PIs[[#This Row],[SGUID]],allsections[SGUID],0),2)</f>
        <v>-</v>
      </c>
      <c r="Q118">
        <f>INDEX(allsections[[S]:[Order]],MATCH(PIs[[#This Row],[SGUID]],allsections[SGUID],0),3)</f>
        <v>7</v>
      </c>
      <c r="R118" t="s">
        <v>793</v>
      </c>
      <c r="S118" t="str">
        <f>INDEX(allsections[[S]:[Order]],MATCH(PIs[[#This Row],[SSGUID]],allsections[SGUID],0),1)</f>
        <v>FO 07.03 Afvoer van overschot van spuitvloeistof</v>
      </c>
      <c r="T118" t="str">
        <f>INDEX(allsections[[S]:[Order]],MATCH(PIs[[#This Row],[SSGUID]],allsections[SGUID],0),2)</f>
        <v>-</v>
      </c>
      <c r="U118" t="str">
        <f>INDEX(S2PQ_relational[],MATCH(PIs[[#This Row],[GUID]],S2PQ_relational[PIGUID],0),2)</f>
        <v>78wVA7YnBFnvaegzh1b0Ty</v>
      </c>
      <c r="V118" t="b">
        <v>0</v>
      </c>
      <c r="W118" t="b">
        <v>0</v>
      </c>
    </row>
    <row r="119" spans="1:23" x14ac:dyDescent="0.25">
      <c r="A119" t="s">
        <v>794</v>
      </c>
      <c r="C119" t="s">
        <v>795</v>
      </c>
      <c r="D119" t="s">
        <v>796</v>
      </c>
      <c r="E119" t="s">
        <v>797</v>
      </c>
      <c r="F119" t="s">
        <v>798</v>
      </c>
      <c r="G119" t="s">
        <v>799</v>
      </c>
      <c r="H119" t="s">
        <v>66</v>
      </c>
      <c r="I119" t="str">
        <f>INDEX(Level[Level],MATCH(PIs[[#This Row],[L]],Level[GUID],0),1)</f>
        <v>Minor Must</v>
      </c>
      <c r="N119" t="s">
        <v>124</v>
      </c>
      <c r="O119" t="str">
        <f>INDEX(allsections[[S]:[Order]],MATCH(PIs[[#This Row],[SGUID]],allsections[SGUID],0),1)</f>
        <v>FO 07 GEWASBESCHERMINGSMIDDELEN</v>
      </c>
      <c r="P119" t="str">
        <f>INDEX(allsections[[S]:[Order]],MATCH(PIs[[#This Row],[SGUID]],allsections[SGUID],0),2)</f>
        <v>-</v>
      </c>
      <c r="Q119">
        <f>INDEX(allsections[[S]:[Order]],MATCH(PIs[[#This Row],[SGUID]],allsections[SGUID],0),3)</f>
        <v>7</v>
      </c>
      <c r="R119" t="s">
        <v>183</v>
      </c>
      <c r="S119" t="str">
        <f>INDEX(allsections[[S]:[Order]],MATCH(PIs[[#This Row],[SSGUID]],allsections[SGUID],0),1)</f>
        <v>FO 07.06 Lege fusten van gewasbeschermingsmiddelen</v>
      </c>
      <c r="T119" t="str">
        <f>INDEX(allsections[[S]:[Order]],MATCH(PIs[[#This Row],[SSGUID]],allsections[SGUID],0),2)</f>
        <v>-</v>
      </c>
      <c r="U119" t="str">
        <f>INDEX(S2PQ_relational[],MATCH(PIs[[#This Row],[GUID]],S2PQ_relational[PIGUID],0),2)</f>
        <v>78wVA7YnBFnvaegzh1b0Ty</v>
      </c>
      <c r="V119" t="b">
        <v>0</v>
      </c>
      <c r="W119" t="b">
        <v>0</v>
      </c>
    </row>
    <row r="120" spans="1:23" x14ac:dyDescent="0.25">
      <c r="A120" t="s">
        <v>800</v>
      </c>
      <c r="C120" t="s">
        <v>801</v>
      </c>
      <c r="D120" t="s">
        <v>802</v>
      </c>
      <c r="E120" t="s">
        <v>803</v>
      </c>
      <c r="F120" t="s">
        <v>804</v>
      </c>
      <c r="G120" t="s">
        <v>805</v>
      </c>
      <c r="H120" t="s">
        <v>66</v>
      </c>
      <c r="I120" t="str">
        <f>INDEX(Level[Level],MATCH(PIs[[#This Row],[L]],Level[GUID],0),1)</f>
        <v>Minor Must</v>
      </c>
      <c r="N120" t="s">
        <v>124</v>
      </c>
      <c r="O120" t="str">
        <f>INDEX(allsections[[S]:[Order]],MATCH(PIs[[#This Row],[SGUID]],allsections[SGUID],0),1)</f>
        <v>FO 07 GEWASBESCHERMINGSMIDDELEN</v>
      </c>
      <c r="P120" t="str">
        <f>INDEX(allsections[[S]:[Order]],MATCH(PIs[[#This Row],[SGUID]],allsections[SGUID],0),2)</f>
        <v>-</v>
      </c>
      <c r="Q120">
        <f>INDEX(allsections[[S]:[Order]],MATCH(PIs[[#This Row],[SGUID]],allsections[SGUID],0),3)</f>
        <v>7</v>
      </c>
      <c r="R120" t="s">
        <v>183</v>
      </c>
      <c r="S120" t="str">
        <f>INDEX(allsections[[S]:[Order]],MATCH(PIs[[#This Row],[SSGUID]],allsections[SGUID],0),1)</f>
        <v>FO 07.06 Lege fusten van gewasbeschermingsmiddelen</v>
      </c>
      <c r="T120" t="str">
        <f>INDEX(allsections[[S]:[Order]],MATCH(PIs[[#This Row],[SSGUID]],allsections[SGUID],0),2)</f>
        <v>-</v>
      </c>
      <c r="U120" t="str">
        <f>INDEX(S2PQ_relational[],MATCH(PIs[[#This Row],[GUID]],S2PQ_relational[PIGUID],0),2)</f>
        <v>78wVA7YnBFnvaegzh1b0Ty</v>
      </c>
      <c r="V120" t="b">
        <v>0</v>
      </c>
      <c r="W120" t="b">
        <v>0</v>
      </c>
    </row>
    <row r="121" spans="1:23" ht="409.5" x14ac:dyDescent="0.25">
      <c r="A121" t="s">
        <v>806</v>
      </c>
      <c r="C121" t="s">
        <v>807</v>
      </c>
      <c r="D121" t="s">
        <v>808</v>
      </c>
      <c r="E121" t="s">
        <v>809</v>
      </c>
      <c r="F121" t="s">
        <v>810</v>
      </c>
      <c r="G121" s="57" t="s">
        <v>811</v>
      </c>
      <c r="H121" t="s">
        <v>66</v>
      </c>
      <c r="I121" t="str">
        <f>INDEX(Level[Level],MATCH(PIs[[#This Row],[L]],Level[GUID],0),1)</f>
        <v>Minor Must</v>
      </c>
      <c r="N121" t="s">
        <v>58</v>
      </c>
      <c r="O121" t="str">
        <f>INDEX(allsections[[S]:[Order]],MATCH(PIs[[#This Row],[SGUID]],allsections[SGUID],0),1)</f>
        <v>FO 03 PLANTENVERMEERDERINGSMATERIAAL</v>
      </c>
      <c r="P121" t="str">
        <f>INDEX(allsections[[S]:[Order]],MATCH(PIs[[#This Row],[SGUID]],allsections[SGUID],0),2)</f>
        <v>-</v>
      </c>
      <c r="Q121">
        <f>INDEX(allsections[[S]:[Order]],MATCH(PIs[[#This Row],[SGUID]],allsections[SGUID],0),3)</f>
        <v>3</v>
      </c>
      <c r="R121" t="s">
        <v>812</v>
      </c>
      <c r="S121" t="str">
        <f>INDEX(allsections[[S]:[Order]],MATCH(PIs[[#This Row],[SSGUID]],allsections[SGUID],0),1)</f>
        <v>FO 03.01 Vermeerderingsmateriaal</v>
      </c>
      <c r="T121" t="str">
        <f>INDEX(allsections[[S]:[Order]],MATCH(PIs[[#This Row],[SSGUID]],allsections[SGUID],0),2)</f>
        <v>-</v>
      </c>
      <c r="U121" t="str">
        <f>INDEX(S2PQ_relational[],MATCH(PIs[[#This Row],[GUID]],S2PQ_relational[PIGUID],0),2)</f>
        <v>1DKo9zqfflOcZsDUt4F8bK</v>
      </c>
      <c r="V121" t="b">
        <v>0</v>
      </c>
      <c r="W121" t="b">
        <v>0</v>
      </c>
    </row>
    <row r="122" spans="1:23" x14ac:dyDescent="0.25">
      <c r="A122" t="s">
        <v>813</v>
      </c>
      <c r="C122" t="s">
        <v>814</v>
      </c>
      <c r="D122" t="s">
        <v>815</v>
      </c>
      <c r="E122" t="s">
        <v>816</v>
      </c>
      <c r="F122" t="s">
        <v>817</v>
      </c>
      <c r="G122" t="s">
        <v>818</v>
      </c>
      <c r="H122" t="s">
        <v>66</v>
      </c>
      <c r="I122" t="str">
        <f>INDEX(Level[Level],MATCH(PIs[[#This Row],[L]],Level[GUID],0),1)</f>
        <v>Minor Must</v>
      </c>
      <c r="N122" t="s">
        <v>247</v>
      </c>
      <c r="O122" t="str">
        <f>INDEX(allsections[[S]:[Order]],MATCH(PIs[[#This Row],[SGUID]],allsections[SGUID],0),1)</f>
        <v>FO 09 AFVALBEHEER</v>
      </c>
      <c r="P122" t="str">
        <f>INDEX(allsections[[S]:[Order]],MATCH(PIs[[#This Row],[SGUID]],allsections[SGUID],0),2)</f>
        <v>-</v>
      </c>
      <c r="Q122">
        <f>INDEX(allsections[[S]:[Order]],MATCH(PIs[[#This Row],[SGUID]],allsections[SGUID],0),3)</f>
        <v>9</v>
      </c>
      <c r="R122" t="s">
        <v>248</v>
      </c>
      <c r="S122" t="str">
        <f>INDEX(allsections[[S]:[Order]],MATCH(PIs[[#This Row],[SSGUID]],allsections[SGUID],0),1)</f>
        <v>-</v>
      </c>
      <c r="T122" t="str">
        <f>INDEX(allsections[[S]:[Order]],MATCH(PIs[[#This Row],[SSGUID]],allsections[SGUID],0),2)</f>
        <v>-</v>
      </c>
      <c r="U122">
        <f>INDEX(S2PQ_relational[],MATCH(PIs[[#This Row],[GUID]],S2PQ_relational[PIGUID],0),2)</f>
        <v>0</v>
      </c>
      <c r="V122" t="b">
        <v>0</v>
      </c>
      <c r="W122" t="b">
        <v>0</v>
      </c>
    </row>
    <row r="123" spans="1:23" ht="409.5" x14ac:dyDescent="0.25">
      <c r="A123" t="s">
        <v>819</v>
      </c>
      <c r="C123" t="s">
        <v>820</v>
      </c>
      <c r="D123" t="s">
        <v>821</v>
      </c>
      <c r="E123" t="s">
        <v>822</v>
      </c>
      <c r="F123" t="s">
        <v>823</v>
      </c>
      <c r="G123" s="57" t="s">
        <v>824</v>
      </c>
      <c r="H123" t="s">
        <v>57</v>
      </c>
      <c r="I123" t="str">
        <f>INDEX(Level[Level],MATCH(PIs[[#This Row],[L]],Level[GUID],0),1)</f>
        <v>Major Must</v>
      </c>
      <c r="N123" t="s">
        <v>58</v>
      </c>
      <c r="O123" t="str">
        <f>INDEX(allsections[[S]:[Order]],MATCH(PIs[[#This Row],[SGUID]],allsections[SGUID],0),1)</f>
        <v>FO 03 PLANTENVERMEERDERINGSMATERIAAL</v>
      </c>
      <c r="P123" t="str">
        <f>INDEX(allsections[[S]:[Order]],MATCH(PIs[[#This Row],[SGUID]],allsections[SGUID],0),2)</f>
        <v>-</v>
      </c>
      <c r="Q123">
        <f>INDEX(allsections[[S]:[Order]],MATCH(PIs[[#This Row],[SGUID]],allsections[SGUID],0),3)</f>
        <v>3</v>
      </c>
      <c r="R123" t="s">
        <v>812</v>
      </c>
      <c r="S123" t="str">
        <f>INDEX(allsections[[S]:[Order]],MATCH(PIs[[#This Row],[SSGUID]],allsections[SGUID],0),1)</f>
        <v>FO 03.01 Vermeerderingsmateriaal</v>
      </c>
      <c r="T123" t="str">
        <f>INDEX(allsections[[S]:[Order]],MATCH(PIs[[#This Row],[SSGUID]],allsections[SGUID],0),2)</f>
        <v>-</v>
      </c>
      <c r="U123">
        <f>INDEX(S2PQ_relational[],MATCH(PIs[[#This Row],[GUID]],S2PQ_relational[PIGUID],0),2)</f>
        <v>0</v>
      </c>
      <c r="V123" t="b">
        <v>0</v>
      </c>
      <c r="W123" t="b">
        <v>0</v>
      </c>
    </row>
    <row r="124" spans="1:23" ht="409.5" x14ac:dyDescent="0.25">
      <c r="A124" t="s">
        <v>825</v>
      </c>
      <c r="C124" t="s">
        <v>826</v>
      </c>
      <c r="D124" t="s">
        <v>827</v>
      </c>
      <c r="E124" t="s">
        <v>828</v>
      </c>
      <c r="F124" t="s">
        <v>829</v>
      </c>
      <c r="G124" s="57" t="s">
        <v>830</v>
      </c>
      <c r="H124" t="s">
        <v>57</v>
      </c>
      <c r="I124" t="str">
        <f>INDEX(Level[Level],MATCH(PIs[[#This Row],[L]],Level[GUID],0),1)</f>
        <v>Major Must</v>
      </c>
      <c r="N124" t="s">
        <v>247</v>
      </c>
      <c r="O124" t="str">
        <f>INDEX(allsections[[S]:[Order]],MATCH(PIs[[#This Row],[SGUID]],allsections[SGUID],0),1)</f>
        <v>FO 09 AFVALBEHEER</v>
      </c>
      <c r="P124" t="str">
        <f>INDEX(allsections[[S]:[Order]],MATCH(PIs[[#This Row],[SGUID]],allsections[SGUID],0),2)</f>
        <v>-</v>
      </c>
      <c r="Q124">
        <f>INDEX(allsections[[S]:[Order]],MATCH(PIs[[#This Row],[SGUID]],allsections[SGUID],0),3)</f>
        <v>9</v>
      </c>
      <c r="R124" t="s">
        <v>248</v>
      </c>
      <c r="S124" t="str">
        <f>INDEX(allsections[[S]:[Order]],MATCH(PIs[[#This Row],[SSGUID]],allsections[SGUID],0),1)</f>
        <v>-</v>
      </c>
      <c r="T124" t="str">
        <f>INDEX(allsections[[S]:[Order]],MATCH(PIs[[#This Row],[SSGUID]],allsections[SGUID],0),2)</f>
        <v>-</v>
      </c>
      <c r="U124">
        <f>INDEX(S2PQ_relational[],MATCH(PIs[[#This Row],[GUID]],S2PQ_relational[PIGUID],0),2)</f>
        <v>0</v>
      </c>
      <c r="V124" t="b">
        <v>0</v>
      </c>
      <c r="W124" t="b">
        <v>0</v>
      </c>
    </row>
    <row r="125" spans="1:23" x14ac:dyDescent="0.25">
      <c r="A125" t="s">
        <v>831</v>
      </c>
      <c r="C125" t="s">
        <v>832</v>
      </c>
      <c r="D125" t="s">
        <v>833</v>
      </c>
      <c r="E125" t="s">
        <v>834</v>
      </c>
      <c r="F125" t="s">
        <v>835</v>
      </c>
      <c r="G125" t="s">
        <v>836</v>
      </c>
      <c r="H125" t="s">
        <v>66</v>
      </c>
      <c r="I125" t="str">
        <f>INDEX(Level[Level],MATCH(PIs[[#This Row],[L]],Level[GUID],0),1)</f>
        <v>Minor Must</v>
      </c>
      <c r="N125" t="s">
        <v>247</v>
      </c>
      <c r="O125" t="str">
        <f>INDEX(allsections[[S]:[Order]],MATCH(PIs[[#This Row],[SGUID]],allsections[SGUID],0),1)</f>
        <v>FO 09 AFVALBEHEER</v>
      </c>
      <c r="P125" t="str">
        <f>INDEX(allsections[[S]:[Order]],MATCH(PIs[[#This Row],[SGUID]],allsections[SGUID],0),2)</f>
        <v>-</v>
      </c>
      <c r="Q125">
        <f>INDEX(allsections[[S]:[Order]],MATCH(PIs[[#This Row],[SGUID]],allsections[SGUID],0),3)</f>
        <v>9</v>
      </c>
      <c r="R125" t="s">
        <v>248</v>
      </c>
      <c r="S125" t="str">
        <f>INDEX(allsections[[S]:[Order]],MATCH(PIs[[#This Row],[SSGUID]],allsections[SGUID],0),1)</f>
        <v>-</v>
      </c>
      <c r="T125" t="str">
        <f>INDEX(allsections[[S]:[Order]],MATCH(PIs[[#This Row],[SSGUID]],allsections[SGUID],0),2)</f>
        <v>-</v>
      </c>
      <c r="U125">
        <f>INDEX(S2PQ_relational[],MATCH(PIs[[#This Row],[GUID]],S2PQ_relational[PIGUID],0),2)</f>
        <v>0</v>
      </c>
      <c r="V125" t="b">
        <v>0</v>
      </c>
      <c r="W125" t="b">
        <v>0</v>
      </c>
    </row>
    <row r="126" spans="1:23" ht="409.5" x14ac:dyDescent="0.25">
      <c r="A126" t="s">
        <v>837</v>
      </c>
      <c r="C126" t="s">
        <v>838</v>
      </c>
      <c r="D126" t="s">
        <v>839</v>
      </c>
      <c r="E126" t="s">
        <v>840</v>
      </c>
      <c r="F126" t="s">
        <v>841</v>
      </c>
      <c r="G126" s="57" t="s">
        <v>842</v>
      </c>
      <c r="H126" t="s">
        <v>57</v>
      </c>
      <c r="I126" t="str">
        <f>INDEX(Level[Level],MATCH(PIs[[#This Row],[L]],Level[GUID],0),1)</f>
        <v>Major Must</v>
      </c>
      <c r="N126" t="s">
        <v>287</v>
      </c>
      <c r="O126" t="str">
        <f>INDEX(allsections[[S]:[Order]],MATCH(PIs[[#This Row],[SGUID]],allsections[SGUID],0),1)</f>
        <v>FO 02 TRACEERBAARHEID</v>
      </c>
      <c r="P126" t="str">
        <f>INDEX(allsections[[S]:[Order]],MATCH(PIs[[#This Row],[SGUID]],allsections[SGUID],0),2)</f>
        <v>-</v>
      </c>
      <c r="Q126">
        <f>INDEX(allsections[[S]:[Order]],MATCH(PIs[[#This Row],[SGUID]],allsections[SGUID],0),3)</f>
        <v>2</v>
      </c>
      <c r="R126" t="s">
        <v>843</v>
      </c>
      <c r="S126" t="str">
        <f>INDEX(allsections[[S]:[Order]],MATCH(PIs[[#This Row],[SSGUID]],allsections[SGUID],0),1)</f>
        <v>FO 02.05 Gebruik van het logo</v>
      </c>
      <c r="T126" t="str">
        <f>INDEX(allsections[[S]:[Order]],MATCH(PIs[[#This Row],[SSGUID]],allsections[SGUID],0),2)</f>
        <v>-</v>
      </c>
      <c r="U126">
        <f>INDEX(S2PQ_relational[],MATCH(PIs[[#This Row],[GUID]],S2PQ_relational[PIGUID],0),2)</f>
        <v>0</v>
      </c>
      <c r="V126" t="b">
        <v>0</v>
      </c>
      <c r="W126" t="b">
        <v>0</v>
      </c>
    </row>
    <row r="127" spans="1:23" ht="409.5" x14ac:dyDescent="0.25">
      <c r="A127" t="s">
        <v>844</v>
      </c>
      <c r="C127" t="s">
        <v>845</v>
      </c>
      <c r="D127" t="s">
        <v>846</v>
      </c>
      <c r="E127" t="s">
        <v>847</v>
      </c>
      <c r="F127" t="s">
        <v>848</v>
      </c>
      <c r="G127" s="57" t="s">
        <v>849</v>
      </c>
      <c r="H127" t="s">
        <v>57</v>
      </c>
      <c r="I127" t="str">
        <f>INDEX(Level[Level],MATCH(PIs[[#This Row],[L]],Level[GUID],0),1)</f>
        <v>Major Must</v>
      </c>
      <c r="N127" t="s">
        <v>208</v>
      </c>
      <c r="O127" t="str">
        <f>INDEX(allsections[[S]:[Order]],MATCH(PIs[[#This Row],[SGUID]],allsections[SGUID],0),1)</f>
        <v xml:space="preserve">FO 01 BEHEER </v>
      </c>
      <c r="P127" t="str">
        <f>INDEX(allsections[[S]:[Order]],MATCH(PIs[[#This Row],[SGUID]],allsections[SGUID],0),2)</f>
        <v>-</v>
      </c>
      <c r="Q127">
        <f>INDEX(allsections[[S]:[Order]],MATCH(PIs[[#This Row],[SGUID]],allsections[SGUID],0),3)</f>
        <v>1</v>
      </c>
      <c r="R127" t="s">
        <v>689</v>
      </c>
      <c r="S127" t="str">
        <f>INDEX(allsections[[S]:[Order]],MATCH(PIs[[#This Row],[SSGUID]],allsections[SGUID],0),1)</f>
        <v>FO 01.01 Locatiegeschiedenis</v>
      </c>
      <c r="T127" t="str">
        <f>INDEX(allsections[[S]:[Order]],MATCH(PIs[[#This Row],[SSGUID]],allsections[SGUID],0),2)</f>
        <v>-</v>
      </c>
      <c r="U127">
        <f>INDEX(S2PQ_relational[],MATCH(PIs[[#This Row],[GUID]],S2PQ_relational[PIGUID],0),2)</f>
        <v>0</v>
      </c>
      <c r="V127" t="b">
        <v>0</v>
      </c>
      <c r="W127" t="b">
        <v>0</v>
      </c>
    </row>
    <row r="128" spans="1:23" ht="409.5" x14ac:dyDescent="0.25">
      <c r="A128" t="s">
        <v>850</v>
      </c>
      <c r="C128" t="s">
        <v>851</v>
      </c>
      <c r="D128" t="s">
        <v>852</v>
      </c>
      <c r="E128" t="s">
        <v>853</v>
      </c>
      <c r="F128" t="s">
        <v>854</v>
      </c>
      <c r="G128" s="57" t="s">
        <v>855</v>
      </c>
      <c r="H128" t="s">
        <v>57</v>
      </c>
      <c r="I128" t="str">
        <f>INDEX(Level[Level],MATCH(PIs[[#This Row],[L]],Level[GUID],0),1)</f>
        <v>Major Must</v>
      </c>
      <c r="N128" t="s">
        <v>58</v>
      </c>
      <c r="O128" t="str">
        <f>INDEX(allsections[[S]:[Order]],MATCH(PIs[[#This Row],[SGUID]],allsections[SGUID],0),1)</f>
        <v>FO 03 PLANTENVERMEERDERINGSMATERIAAL</v>
      </c>
      <c r="P128" t="str">
        <f>INDEX(allsections[[S]:[Order]],MATCH(PIs[[#This Row],[SGUID]],allsections[SGUID],0),2)</f>
        <v>-</v>
      </c>
      <c r="Q128">
        <f>INDEX(allsections[[S]:[Order]],MATCH(PIs[[#This Row],[SGUID]],allsections[SGUID],0),3)</f>
        <v>3</v>
      </c>
      <c r="R128" t="s">
        <v>812</v>
      </c>
      <c r="S128" t="str">
        <f>INDEX(allsections[[S]:[Order]],MATCH(PIs[[#This Row],[SSGUID]],allsections[SGUID],0),1)</f>
        <v>FO 03.01 Vermeerderingsmateriaal</v>
      </c>
      <c r="T128" t="str">
        <f>INDEX(allsections[[S]:[Order]],MATCH(PIs[[#This Row],[SSGUID]],allsections[SGUID],0),2)</f>
        <v>-</v>
      </c>
      <c r="U128">
        <f>INDEX(S2PQ_relational[],MATCH(PIs[[#This Row],[GUID]],S2PQ_relational[PIGUID],0),2)</f>
        <v>0</v>
      </c>
      <c r="V128" t="b">
        <v>0</v>
      </c>
      <c r="W128" t="b">
        <v>0</v>
      </c>
    </row>
    <row r="129" spans="1:23" ht="409.5" x14ac:dyDescent="0.25">
      <c r="A129" t="s">
        <v>856</v>
      </c>
      <c r="C129" t="s">
        <v>857</v>
      </c>
      <c r="D129" t="s">
        <v>858</v>
      </c>
      <c r="E129" t="s">
        <v>859</v>
      </c>
      <c r="F129" t="s">
        <v>860</v>
      </c>
      <c r="G129" s="57" t="s">
        <v>861</v>
      </c>
      <c r="H129" t="s">
        <v>57</v>
      </c>
      <c r="I129" t="str">
        <f>INDEX(Level[Level],MATCH(PIs[[#This Row],[L]],Level[GUID],0),1)</f>
        <v>Major Must</v>
      </c>
      <c r="N129" t="s">
        <v>247</v>
      </c>
      <c r="O129" t="str">
        <f>INDEX(allsections[[S]:[Order]],MATCH(PIs[[#This Row],[SGUID]],allsections[SGUID],0),1)</f>
        <v>FO 09 AFVALBEHEER</v>
      </c>
      <c r="P129" t="str">
        <f>INDEX(allsections[[S]:[Order]],MATCH(PIs[[#This Row],[SGUID]],allsections[SGUID],0),2)</f>
        <v>-</v>
      </c>
      <c r="Q129">
        <f>INDEX(allsections[[S]:[Order]],MATCH(PIs[[#This Row],[SGUID]],allsections[SGUID],0),3)</f>
        <v>9</v>
      </c>
      <c r="R129" t="s">
        <v>248</v>
      </c>
      <c r="S129" t="str">
        <f>INDEX(allsections[[S]:[Order]],MATCH(PIs[[#This Row],[SSGUID]],allsections[SGUID],0),1)</f>
        <v>-</v>
      </c>
      <c r="T129" t="str">
        <f>INDEX(allsections[[S]:[Order]],MATCH(PIs[[#This Row],[SSGUID]],allsections[SGUID],0),2)</f>
        <v>-</v>
      </c>
      <c r="U129">
        <f>INDEX(S2PQ_relational[],MATCH(PIs[[#This Row],[GUID]],S2PQ_relational[PIGUID],0),2)</f>
        <v>0</v>
      </c>
      <c r="V129" t="b">
        <v>0</v>
      </c>
      <c r="W129" t="b">
        <v>0</v>
      </c>
    </row>
    <row r="130" spans="1:23" x14ac:dyDescent="0.25">
      <c r="A130" t="s">
        <v>862</v>
      </c>
      <c r="C130" t="s">
        <v>863</v>
      </c>
      <c r="D130" t="s">
        <v>864</v>
      </c>
      <c r="E130" t="s">
        <v>865</v>
      </c>
      <c r="F130" t="s">
        <v>866</v>
      </c>
      <c r="G130" t="s">
        <v>867</v>
      </c>
      <c r="H130" t="s">
        <v>57</v>
      </c>
      <c r="I130" t="str">
        <f>INDEX(Level[Level],MATCH(PIs[[#This Row],[L]],Level[GUID],0),1)</f>
        <v>Major Must</v>
      </c>
      <c r="N130" t="s">
        <v>208</v>
      </c>
      <c r="O130" t="str">
        <f>INDEX(allsections[[S]:[Order]],MATCH(PIs[[#This Row],[SGUID]],allsections[SGUID],0),1)</f>
        <v xml:space="preserve">FO 01 BEHEER </v>
      </c>
      <c r="P130" t="str">
        <f>INDEX(allsections[[S]:[Order]],MATCH(PIs[[#This Row],[SGUID]],allsections[SGUID],0),2)</f>
        <v>-</v>
      </c>
      <c r="Q130">
        <f>INDEX(allsections[[S]:[Order]],MATCH(PIs[[#This Row],[SGUID]],allsections[SGUID],0),3)</f>
        <v>1</v>
      </c>
      <c r="R130" t="s">
        <v>689</v>
      </c>
      <c r="S130" t="str">
        <f>INDEX(allsections[[S]:[Order]],MATCH(PIs[[#This Row],[SSGUID]],allsections[SGUID],0),1)</f>
        <v>FO 01.01 Locatiegeschiedenis</v>
      </c>
      <c r="T130" t="str">
        <f>INDEX(allsections[[S]:[Order]],MATCH(PIs[[#This Row],[SSGUID]],allsections[SGUID],0),2)</f>
        <v>-</v>
      </c>
      <c r="U130">
        <f>INDEX(S2PQ_relational[],MATCH(PIs[[#This Row],[GUID]],S2PQ_relational[PIGUID],0),2)</f>
        <v>0</v>
      </c>
      <c r="V130" t="b">
        <v>0</v>
      </c>
      <c r="W130" t="b">
        <v>0</v>
      </c>
    </row>
    <row r="131" spans="1:23" x14ac:dyDescent="0.25">
      <c r="A131" t="s">
        <v>868</v>
      </c>
      <c r="C131" t="s">
        <v>869</v>
      </c>
      <c r="D131" t="s">
        <v>870</v>
      </c>
      <c r="E131" t="s">
        <v>871</v>
      </c>
      <c r="F131" t="s">
        <v>872</v>
      </c>
      <c r="G131" t="s">
        <v>873</v>
      </c>
      <c r="H131" t="s">
        <v>66</v>
      </c>
      <c r="I131" t="str">
        <f>INDEX(Level[Level],MATCH(PIs[[#This Row],[L]],Level[GUID],0),1)</f>
        <v>Minor Must</v>
      </c>
      <c r="N131" t="s">
        <v>247</v>
      </c>
      <c r="O131" t="str">
        <f>INDEX(allsections[[S]:[Order]],MATCH(PIs[[#This Row],[SGUID]],allsections[SGUID],0),1)</f>
        <v>FO 09 AFVALBEHEER</v>
      </c>
      <c r="P131" t="str">
        <f>INDEX(allsections[[S]:[Order]],MATCH(PIs[[#This Row],[SGUID]],allsections[SGUID],0),2)</f>
        <v>-</v>
      </c>
      <c r="Q131">
        <f>INDEX(allsections[[S]:[Order]],MATCH(PIs[[#This Row],[SGUID]],allsections[SGUID],0),3)</f>
        <v>9</v>
      </c>
      <c r="R131" t="s">
        <v>248</v>
      </c>
      <c r="S131" t="str">
        <f>INDEX(allsections[[S]:[Order]],MATCH(PIs[[#This Row],[SSGUID]],allsections[SGUID],0),1)</f>
        <v>-</v>
      </c>
      <c r="T131" t="str">
        <f>INDEX(allsections[[S]:[Order]],MATCH(PIs[[#This Row],[SSGUID]],allsections[SGUID],0),2)</f>
        <v>-</v>
      </c>
      <c r="U131">
        <f>INDEX(S2PQ_relational[],MATCH(PIs[[#This Row],[GUID]],S2PQ_relational[PIGUID],0),2)</f>
        <v>0</v>
      </c>
      <c r="V131" t="b">
        <v>0</v>
      </c>
      <c r="W131" t="b">
        <v>0</v>
      </c>
    </row>
    <row r="132" spans="1:23" x14ac:dyDescent="0.25">
      <c r="A132" t="s">
        <v>874</v>
      </c>
      <c r="C132" t="s">
        <v>875</v>
      </c>
      <c r="D132" t="s">
        <v>876</v>
      </c>
      <c r="E132" t="s">
        <v>877</v>
      </c>
      <c r="F132" t="s">
        <v>878</v>
      </c>
      <c r="G132" t="s">
        <v>879</v>
      </c>
      <c r="H132" t="s">
        <v>48</v>
      </c>
      <c r="I132" t="str">
        <f>INDEX(Level[Level],MATCH(PIs[[#This Row],[L]],Level[GUID],0),1)</f>
        <v>Aanbeveling</v>
      </c>
      <c r="N132" t="s">
        <v>49</v>
      </c>
      <c r="O132" t="str">
        <f>INDEX(allsections[[S]:[Order]],MATCH(PIs[[#This Row],[SGUID]],allsections[SGUID],0),1)</f>
        <v>FO 04 BODEM, PLANTENVOEDING EN MESTSTOFFEN</v>
      </c>
      <c r="P132" t="str">
        <f>INDEX(allsections[[S]:[Order]],MATCH(PIs[[#This Row],[SGUID]],allsections[SGUID],0),2)</f>
        <v>-</v>
      </c>
      <c r="Q132">
        <f>INDEX(allsections[[S]:[Order]],MATCH(PIs[[#This Row],[SGUID]],allsections[SGUID],0),3)</f>
        <v>4</v>
      </c>
      <c r="R132" t="s">
        <v>416</v>
      </c>
      <c r="S132" t="str">
        <f>INDEX(allsections[[S]:[Order]],MATCH(PIs[[#This Row],[SSGUID]],allsections[SGUID],0),1)</f>
        <v>FO 04.02 Grondontsmetting</v>
      </c>
      <c r="T132" t="str">
        <f>INDEX(allsections[[S]:[Order]],MATCH(PIs[[#This Row],[SSGUID]],allsections[SGUID],0),2)</f>
        <v>-</v>
      </c>
      <c r="U132" t="str">
        <f>INDEX(S2PQ_relational[],MATCH(PIs[[#This Row],[GUID]],S2PQ_relational[PIGUID],0),2)</f>
        <v>7o0xBDTKxcKpHsZRwunVdc</v>
      </c>
      <c r="V132" t="b">
        <v>0</v>
      </c>
      <c r="W132" t="b">
        <v>0</v>
      </c>
    </row>
    <row r="133" spans="1:23" x14ac:dyDescent="0.25">
      <c r="A133" t="s">
        <v>880</v>
      </c>
      <c r="C133" t="s">
        <v>881</v>
      </c>
      <c r="D133" t="s">
        <v>882</v>
      </c>
      <c r="E133" t="s">
        <v>883</v>
      </c>
      <c r="F133" t="s">
        <v>884</v>
      </c>
      <c r="G133" t="s">
        <v>885</v>
      </c>
      <c r="H133" t="s">
        <v>66</v>
      </c>
      <c r="I133" t="str">
        <f>INDEX(Level[Level],MATCH(PIs[[#This Row],[L]],Level[GUID],0),1)</f>
        <v>Minor Must</v>
      </c>
      <c r="N133" t="s">
        <v>886</v>
      </c>
      <c r="O133" t="str">
        <f>INDEX(allsections[[S]:[Order]],MATCH(PIs[[#This Row],[SGUID]],allsections[SGUID],0),1)</f>
        <v>FO 08 NAOOGST</v>
      </c>
      <c r="P133" t="str">
        <f>INDEX(allsections[[S]:[Order]],MATCH(PIs[[#This Row],[SGUID]],allsections[SGUID],0),2)</f>
        <v>-</v>
      </c>
      <c r="Q133">
        <f>INDEX(allsections[[S]:[Order]],MATCH(PIs[[#This Row],[SGUID]],allsections[SGUID],0),3)</f>
        <v>8</v>
      </c>
      <c r="R133" t="s">
        <v>887</v>
      </c>
      <c r="S133" t="str">
        <f>INDEX(allsections[[S]:[Order]],MATCH(PIs[[#This Row],[SSGUID]],allsections[SGUID],0),1)</f>
        <v>FO 08.02 Naoogstbehandelingen</v>
      </c>
      <c r="T133" t="str">
        <f>INDEX(allsections[[S]:[Order]],MATCH(PIs[[#This Row],[SSGUID]],allsections[SGUID],0),2)</f>
        <v>-</v>
      </c>
      <c r="U133" t="str">
        <f>INDEX(S2PQ_relational[],MATCH(PIs[[#This Row],[GUID]],S2PQ_relational[PIGUID],0),2)</f>
        <v>78wVA7YnBFnvaegzh1b0Ty</v>
      </c>
      <c r="V133" t="b">
        <v>0</v>
      </c>
      <c r="W133" t="b">
        <v>1</v>
      </c>
    </row>
    <row r="134" spans="1:23" ht="409.5" x14ac:dyDescent="0.25">
      <c r="A134" t="s">
        <v>888</v>
      </c>
      <c r="C134" t="s">
        <v>889</v>
      </c>
      <c r="D134" t="s">
        <v>890</v>
      </c>
      <c r="E134" t="s">
        <v>891</v>
      </c>
      <c r="F134" t="s">
        <v>892</v>
      </c>
      <c r="G134" s="57" t="s">
        <v>893</v>
      </c>
      <c r="H134" t="s">
        <v>57</v>
      </c>
      <c r="I134" t="str">
        <f>INDEX(Level[Level],MATCH(PIs[[#This Row],[L]],Level[GUID],0),1)</f>
        <v>Major Must</v>
      </c>
      <c r="N134" t="s">
        <v>894</v>
      </c>
      <c r="O134" t="str">
        <f>INDEX(allsections[[S]:[Order]],MATCH(PIs[[#This Row],[SGUID]],allsections[SGUID],0),1)</f>
        <v>FO 12 GEZONDHEID EN VEILIGHEID VAN MEDEWERKERS</v>
      </c>
      <c r="P134"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34">
        <f>INDEX(allsections[[S]:[Order]],MATCH(PIs[[#This Row],[SGUID]],allsections[SGUID],0),3)</f>
        <v>12</v>
      </c>
      <c r="R134" t="s">
        <v>895</v>
      </c>
      <c r="S134" t="str">
        <f>INDEX(allsections[[S]:[Order]],MATCH(PIs[[#This Row],[SSGUID]],allsections[SGUID],0),1)</f>
        <v>FO 12.01 Gezondheid en veiligheid van medewerkers</v>
      </c>
      <c r="T134" t="str">
        <f>INDEX(allsections[[S]:[Order]],MATCH(PIs[[#This Row],[SSGUID]],allsections[SGUID],0),2)</f>
        <v>-</v>
      </c>
      <c r="U134">
        <f>INDEX(S2PQ_relational[],MATCH(PIs[[#This Row],[GUID]],S2PQ_relational[PIGUID],0),2)</f>
        <v>0</v>
      </c>
      <c r="V134" t="b">
        <v>0</v>
      </c>
      <c r="W134" t="b">
        <v>1</v>
      </c>
    </row>
    <row r="135" spans="1:23" x14ac:dyDescent="0.25">
      <c r="A135" t="s">
        <v>896</v>
      </c>
      <c r="C135" t="s">
        <v>897</v>
      </c>
      <c r="D135" t="s">
        <v>898</v>
      </c>
      <c r="E135" t="s">
        <v>899</v>
      </c>
      <c r="F135" t="s">
        <v>900</v>
      </c>
      <c r="G135" t="s">
        <v>901</v>
      </c>
      <c r="H135" t="s">
        <v>66</v>
      </c>
      <c r="I135" t="str">
        <f>INDEX(Level[Level],MATCH(PIs[[#This Row],[L]],Level[GUID],0),1)</f>
        <v>Minor Must</v>
      </c>
      <c r="N135" t="s">
        <v>886</v>
      </c>
      <c r="O135" t="str">
        <f>INDEX(allsections[[S]:[Order]],MATCH(PIs[[#This Row],[SGUID]],allsections[SGUID],0),1)</f>
        <v>FO 08 NAOOGST</v>
      </c>
      <c r="P135" t="str">
        <f>INDEX(allsections[[S]:[Order]],MATCH(PIs[[#This Row],[SGUID]],allsections[SGUID],0),2)</f>
        <v>-</v>
      </c>
      <c r="Q135">
        <f>INDEX(allsections[[S]:[Order]],MATCH(PIs[[#This Row],[SGUID]],allsections[SGUID],0),3)</f>
        <v>8</v>
      </c>
      <c r="R135" t="s">
        <v>887</v>
      </c>
      <c r="S135" t="str">
        <f>INDEX(allsections[[S]:[Order]],MATCH(PIs[[#This Row],[SSGUID]],allsections[SGUID],0),1)</f>
        <v>FO 08.02 Naoogstbehandelingen</v>
      </c>
      <c r="T135" t="str">
        <f>INDEX(allsections[[S]:[Order]],MATCH(PIs[[#This Row],[SSGUID]],allsections[SGUID],0),2)</f>
        <v>-</v>
      </c>
      <c r="U135" t="str">
        <f>INDEX(S2PQ_relational[],MATCH(PIs[[#This Row],[GUID]],S2PQ_relational[PIGUID],0),2)</f>
        <v>78wVA7YnBFnvaegzh1b0Ty</v>
      </c>
      <c r="V135" t="b">
        <v>0</v>
      </c>
      <c r="W135" t="b">
        <v>1</v>
      </c>
    </row>
    <row r="136" spans="1:23" x14ac:dyDescent="0.25">
      <c r="A136" t="s">
        <v>902</v>
      </c>
      <c r="C136" t="s">
        <v>903</v>
      </c>
      <c r="D136" t="s">
        <v>904</v>
      </c>
      <c r="E136" t="s">
        <v>905</v>
      </c>
      <c r="F136" t="s">
        <v>906</v>
      </c>
      <c r="G136" t="s">
        <v>907</v>
      </c>
      <c r="H136" t="s">
        <v>66</v>
      </c>
      <c r="I136" t="str">
        <f>INDEX(Level[Level],MATCH(PIs[[#This Row],[L]],Level[GUID],0),1)</f>
        <v>Minor Must</v>
      </c>
      <c r="N136" t="s">
        <v>894</v>
      </c>
      <c r="O136" t="str">
        <f>INDEX(allsections[[S]:[Order]],MATCH(PIs[[#This Row],[SGUID]],allsections[SGUID],0),1)</f>
        <v>FO 12 GEZONDHEID EN VEILIGHEID VAN MEDEWERKERS</v>
      </c>
      <c r="P136"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36">
        <f>INDEX(allsections[[S]:[Order]],MATCH(PIs[[#This Row],[SGUID]],allsections[SGUID],0),3)</f>
        <v>12</v>
      </c>
      <c r="R136" t="s">
        <v>908</v>
      </c>
      <c r="S136" t="str">
        <f>INDEX(allsections[[S]:[Order]],MATCH(PIs[[#This Row],[SSGUID]],allsections[SGUID],0),1)</f>
        <v>FO 12.02 Gevaren en eerstehulpverlening</v>
      </c>
      <c r="T136" t="str">
        <f>INDEX(allsections[[S]:[Order]],MATCH(PIs[[#This Row],[SSGUID]],allsections[SGUID],0),2)</f>
        <v>-</v>
      </c>
      <c r="U136">
        <f>INDEX(S2PQ_relational[],MATCH(PIs[[#This Row],[GUID]],S2PQ_relational[PIGUID],0),2)</f>
        <v>0</v>
      </c>
      <c r="V136" t="b">
        <v>0</v>
      </c>
      <c r="W136" t="b">
        <v>1</v>
      </c>
    </row>
    <row r="137" spans="1:23" x14ac:dyDescent="0.25">
      <c r="A137" t="s">
        <v>909</v>
      </c>
      <c r="C137" t="s">
        <v>910</v>
      </c>
      <c r="D137" t="s">
        <v>911</v>
      </c>
      <c r="E137" t="s">
        <v>912</v>
      </c>
      <c r="F137" t="s">
        <v>913</v>
      </c>
      <c r="G137" t="s">
        <v>914</v>
      </c>
      <c r="H137" t="s">
        <v>57</v>
      </c>
      <c r="I137" t="str">
        <f>INDEX(Level[Level],MATCH(PIs[[#This Row],[L]],Level[GUID],0),1)</f>
        <v>Major Must</v>
      </c>
      <c r="N137" t="s">
        <v>295</v>
      </c>
      <c r="O137" t="str">
        <f>INDEX(allsections[[S]:[Order]],MATCH(PIs[[#This Row],[SGUID]],allsections[SGUID],0),1)</f>
        <v>FO 13 WELZIJN VAN MEDEWERKERS</v>
      </c>
      <c r="P137" t="str">
        <f>INDEX(allsections[[S]:[Order]],MATCH(PIs[[#This Row],[SGUID]],allsections[SGUID],0),2)</f>
        <v>-</v>
      </c>
      <c r="Q137">
        <f>INDEX(allsections[[S]:[Order]],MATCH(PIs[[#This Row],[SGUID]],allsections[SGUID],0),3)</f>
        <v>13</v>
      </c>
      <c r="R137" t="s">
        <v>248</v>
      </c>
      <c r="S137" t="str">
        <f>INDEX(allsections[[S]:[Order]],MATCH(PIs[[#This Row],[SSGUID]],allsections[SGUID],0),1)</f>
        <v>-</v>
      </c>
      <c r="T137" t="str">
        <f>INDEX(allsections[[S]:[Order]],MATCH(PIs[[#This Row],[SSGUID]],allsections[SGUID],0),2)</f>
        <v>-</v>
      </c>
      <c r="U137">
        <f>INDEX(S2PQ_relational[],MATCH(PIs[[#This Row],[GUID]],S2PQ_relational[PIGUID],0),2)</f>
        <v>0</v>
      </c>
      <c r="V137" t="b">
        <v>0</v>
      </c>
      <c r="W137" t="b">
        <v>1</v>
      </c>
    </row>
    <row r="138" spans="1:23" x14ac:dyDescent="0.25">
      <c r="A138" t="s">
        <v>915</v>
      </c>
      <c r="C138" t="s">
        <v>916</v>
      </c>
      <c r="D138" t="s">
        <v>917</v>
      </c>
      <c r="E138" t="s">
        <v>918</v>
      </c>
      <c r="F138" t="s">
        <v>919</v>
      </c>
      <c r="G138" t="s">
        <v>920</v>
      </c>
      <c r="H138" t="s">
        <v>48</v>
      </c>
      <c r="I138" t="str">
        <f>INDEX(Level[Level],MATCH(PIs[[#This Row],[L]],Level[GUID],0),1)</f>
        <v>Aanbeveling</v>
      </c>
      <c r="N138" t="s">
        <v>886</v>
      </c>
      <c r="O138" t="str">
        <f>INDEX(allsections[[S]:[Order]],MATCH(PIs[[#This Row],[SGUID]],allsections[SGUID],0),1)</f>
        <v>FO 08 NAOOGST</v>
      </c>
      <c r="P138" t="str">
        <f>INDEX(allsections[[S]:[Order]],MATCH(PIs[[#This Row],[SGUID]],allsections[SGUID],0),2)</f>
        <v>-</v>
      </c>
      <c r="Q138">
        <f>INDEX(allsections[[S]:[Order]],MATCH(PIs[[#This Row],[SGUID]],allsections[SGUID],0),3)</f>
        <v>8</v>
      </c>
      <c r="R138" t="s">
        <v>921</v>
      </c>
      <c r="S138" t="str">
        <f>INDEX(allsections[[S]:[Order]],MATCH(PIs[[#This Row],[SSGUID]],allsections[SGUID],0),1)</f>
        <v>FO 08.01 Kwaliteit van naoogstwater</v>
      </c>
      <c r="T138" t="str">
        <f>INDEX(allsections[[S]:[Order]],MATCH(PIs[[#This Row],[SSGUID]],allsections[SGUID],0),2)</f>
        <v>-</v>
      </c>
      <c r="U138">
        <f>INDEX(S2PQ_relational[],MATCH(PIs[[#This Row],[GUID]],S2PQ_relational[PIGUID],0),2)</f>
        <v>0</v>
      </c>
      <c r="V138" t="b">
        <v>0</v>
      </c>
      <c r="W138" t="b">
        <v>1</v>
      </c>
    </row>
    <row r="139" spans="1:23" ht="409.5" x14ac:dyDescent="0.25">
      <c r="A139" t="s">
        <v>922</v>
      </c>
      <c r="C139" t="s">
        <v>923</v>
      </c>
      <c r="D139" t="s">
        <v>924</v>
      </c>
      <c r="E139" t="s">
        <v>925</v>
      </c>
      <c r="F139" t="s">
        <v>926</v>
      </c>
      <c r="G139" s="57" t="s">
        <v>927</v>
      </c>
      <c r="H139" t="s">
        <v>57</v>
      </c>
      <c r="I139" t="str">
        <f>INDEX(Level[Level],MATCH(PIs[[#This Row],[L]],Level[GUID],0),1)</f>
        <v>Major Must</v>
      </c>
      <c r="N139" t="s">
        <v>541</v>
      </c>
      <c r="O139" t="str">
        <f>INDEX(allsections[[S]:[Order]],MATCH(PIs[[#This Row],[SGUID]],allsections[SGUID],0),1)</f>
        <v>FO 05 WATERBEHEER</v>
      </c>
      <c r="P139" t="str">
        <f>INDEX(allsections[[S]:[Order]],MATCH(PIs[[#This Row],[SGUID]],allsections[SGUID],0),2)</f>
        <v>-</v>
      </c>
      <c r="Q139">
        <f>INDEX(allsections[[S]:[Order]],MATCH(PIs[[#This Row],[SGUID]],allsections[SGUID],0),3)</f>
        <v>5</v>
      </c>
      <c r="R139" t="s">
        <v>542</v>
      </c>
      <c r="S139" t="str">
        <f>INDEX(allsections[[S]:[Order]],MATCH(PIs[[#This Row],[SSGUID]],allsections[SGUID],0),1)</f>
        <v xml:space="preserve">FO 05.01 Waterbronnen
</v>
      </c>
      <c r="T139" t="str">
        <f>INDEX(allsections[[S]:[Order]],MATCH(PIs[[#This Row],[SSGUID]],allsections[SGUID],0),2)</f>
        <v>-</v>
      </c>
      <c r="U139">
        <f>INDEX(S2PQ_relational[],MATCH(PIs[[#This Row],[GUID]],S2PQ_relational[PIGUID],0),2)</f>
        <v>0</v>
      </c>
      <c r="V139" t="b">
        <v>0</v>
      </c>
      <c r="W139" t="b">
        <v>1</v>
      </c>
    </row>
    <row r="140" spans="1:23" x14ac:dyDescent="0.25">
      <c r="A140" t="s">
        <v>928</v>
      </c>
      <c r="C140" t="s">
        <v>929</v>
      </c>
      <c r="D140" t="s">
        <v>930</v>
      </c>
      <c r="E140" t="s">
        <v>931</v>
      </c>
      <c r="F140" t="s">
        <v>932</v>
      </c>
      <c r="G140" t="s">
        <v>933</v>
      </c>
      <c r="H140" t="s">
        <v>66</v>
      </c>
      <c r="I140" t="str">
        <f>INDEX(Level[Level],MATCH(PIs[[#This Row],[L]],Level[GUID],0),1)</f>
        <v>Minor Must</v>
      </c>
      <c r="N140" t="s">
        <v>886</v>
      </c>
      <c r="O140" t="str">
        <f>INDEX(allsections[[S]:[Order]],MATCH(PIs[[#This Row],[SGUID]],allsections[SGUID],0),1)</f>
        <v>FO 08 NAOOGST</v>
      </c>
      <c r="P140" t="str">
        <f>INDEX(allsections[[S]:[Order]],MATCH(PIs[[#This Row],[SGUID]],allsections[SGUID],0),2)</f>
        <v>-</v>
      </c>
      <c r="Q140">
        <f>INDEX(allsections[[S]:[Order]],MATCH(PIs[[#This Row],[SGUID]],allsections[SGUID],0),3)</f>
        <v>8</v>
      </c>
      <c r="R140" t="s">
        <v>921</v>
      </c>
      <c r="S140" t="str">
        <f>INDEX(allsections[[S]:[Order]],MATCH(PIs[[#This Row],[SSGUID]],allsections[SGUID],0),1)</f>
        <v>FO 08.01 Kwaliteit van naoogstwater</v>
      </c>
      <c r="T140" t="str">
        <f>INDEX(allsections[[S]:[Order]],MATCH(PIs[[#This Row],[SSGUID]],allsections[SGUID],0),2)</f>
        <v>-</v>
      </c>
      <c r="U140">
        <f>INDEX(S2PQ_relational[],MATCH(PIs[[#This Row],[GUID]],S2PQ_relational[PIGUID],0),2)</f>
        <v>0</v>
      </c>
      <c r="V140" t="b">
        <v>0</v>
      </c>
      <c r="W140" t="b">
        <v>1</v>
      </c>
    </row>
    <row r="141" spans="1:23" ht="409.5" x14ac:dyDescent="0.25">
      <c r="A141" t="s">
        <v>934</v>
      </c>
      <c r="C141" t="s">
        <v>935</v>
      </c>
      <c r="D141" t="s">
        <v>936</v>
      </c>
      <c r="E141" t="s">
        <v>937</v>
      </c>
      <c r="F141" t="s">
        <v>938</v>
      </c>
      <c r="G141" s="57" t="s">
        <v>939</v>
      </c>
      <c r="H141" t="s">
        <v>66</v>
      </c>
      <c r="I141" t="str">
        <f>INDEX(Level[Level],MATCH(PIs[[#This Row],[L]],Level[GUID],0),1)</f>
        <v>Minor Must</v>
      </c>
      <c r="N141" t="s">
        <v>886</v>
      </c>
      <c r="O141" t="str">
        <f>INDEX(allsections[[S]:[Order]],MATCH(PIs[[#This Row],[SGUID]],allsections[SGUID],0),1)</f>
        <v>FO 08 NAOOGST</v>
      </c>
      <c r="P141" t="str">
        <f>INDEX(allsections[[S]:[Order]],MATCH(PIs[[#This Row],[SGUID]],allsections[SGUID],0),2)</f>
        <v>-</v>
      </c>
      <c r="Q141">
        <f>INDEX(allsections[[S]:[Order]],MATCH(PIs[[#This Row],[SGUID]],allsections[SGUID],0),3)</f>
        <v>8</v>
      </c>
      <c r="R141" t="s">
        <v>921</v>
      </c>
      <c r="S141" t="str">
        <f>INDEX(allsections[[S]:[Order]],MATCH(PIs[[#This Row],[SSGUID]],allsections[SGUID],0),1)</f>
        <v>FO 08.01 Kwaliteit van naoogstwater</v>
      </c>
      <c r="T141" t="str">
        <f>INDEX(allsections[[S]:[Order]],MATCH(PIs[[#This Row],[SSGUID]],allsections[SGUID],0),2)</f>
        <v>-</v>
      </c>
      <c r="U141">
        <f>INDEX(S2PQ_relational[],MATCH(PIs[[#This Row],[GUID]],S2PQ_relational[PIGUID],0),2)</f>
        <v>0</v>
      </c>
      <c r="V141" t="b">
        <v>0</v>
      </c>
      <c r="W141" t="b">
        <v>1</v>
      </c>
    </row>
    <row r="142" spans="1:23" ht="409.5" x14ac:dyDescent="0.25">
      <c r="A142" t="s">
        <v>940</v>
      </c>
      <c r="C142" t="s">
        <v>941</v>
      </c>
      <c r="D142" t="s">
        <v>942</v>
      </c>
      <c r="E142" t="s">
        <v>943</v>
      </c>
      <c r="F142" t="s">
        <v>944</v>
      </c>
      <c r="G142" s="57" t="s">
        <v>945</v>
      </c>
      <c r="H142" t="s">
        <v>66</v>
      </c>
      <c r="I142" t="str">
        <f>INDEX(Level[Level],MATCH(PIs[[#This Row],[L]],Level[GUID],0),1)</f>
        <v>Minor Must</v>
      </c>
      <c r="N142" t="s">
        <v>886</v>
      </c>
      <c r="O142" t="str">
        <f>INDEX(allsections[[S]:[Order]],MATCH(PIs[[#This Row],[SGUID]],allsections[SGUID],0),1)</f>
        <v>FO 08 NAOOGST</v>
      </c>
      <c r="P142" t="str">
        <f>INDEX(allsections[[S]:[Order]],MATCH(PIs[[#This Row],[SGUID]],allsections[SGUID],0),2)</f>
        <v>-</v>
      </c>
      <c r="Q142">
        <f>INDEX(allsections[[S]:[Order]],MATCH(PIs[[#This Row],[SGUID]],allsections[SGUID],0),3)</f>
        <v>8</v>
      </c>
      <c r="R142" t="s">
        <v>887</v>
      </c>
      <c r="S142" t="str">
        <f>INDEX(allsections[[S]:[Order]],MATCH(PIs[[#This Row],[SSGUID]],allsections[SGUID],0),1)</f>
        <v>FO 08.02 Naoogstbehandelingen</v>
      </c>
      <c r="T142" t="str">
        <f>INDEX(allsections[[S]:[Order]],MATCH(PIs[[#This Row],[SSGUID]],allsections[SGUID],0),2)</f>
        <v>-</v>
      </c>
      <c r="U142">
        <f>INDEX(S2PQ_relational[],MATCH(PIs[[#This Row],[GUID]],S2PQ_relational[PIGUID],0),2)</f>
        <v>0</v>
      </c>
      <c r="V142" t="b">
        <v>0</v>
      </c>
      <c r="W142" t="b">
        <v>1</v>
      </c>
    </row>
    <row r="143" spans="1:23" ht="409.5" x14ac:dyDescent="0.25">
      <c r="A143" t="s">
        <v>946</v>
      </c>
      <c r="C143" t="s">
        <v>947</v>
      </c>
      <c r="D143" t="s">
        <v>948</v>
      </c>
      <c r="E143" t="s">
        <v>949</v>
      </c>
      <c r="F143" t="s">
        <v>950</v>
      </c>
      <c r="G143" s="57" t="s">
        <v>951</v>
      </c>
      <c r="H143" t="s">
        <v>66</v>
      </c>
      <c r="I143" t="str">
        <f>INDEX(Level[Level],MATCH(PIs[[#This Row],[L]],Level[GUID],0),1)</f>
        <v>Minor Must</v>
      </c>
      <c r="N143" t="s">
        <v>886</v>
      </c>
      <c r="O143" t="str">
        <f>INDEX(allsections[[S]:[Order]],MATCH(PIs[[#This Row],[SGUID]],allsections[SGUID],0),1)</f>
        <v>FO 08 NAOOGST</v>
      </c>
      <c r="P143" t="str">
        <f>INDEX(allsections[[S]:[Order]],MATCH(PIs[[#This Row],[SGUID]],allsections[SGUID],0),2)</f>
        <v>-</v>
      </c>
      <c r="Q143">
        <f>INDEX(allsections[[S]:[Order]],MATCH(PIs[[#This Row],[SGUID]],allsections[SGUID],0),3)</f>
        <v>8</v>
      </c>
      <c r="R143" t="s">
        <v>887</v>
      </c>
      <c r="S143" t="str">
        <f>INDEX(allsections[[S]:[Order]],MATCH(PIs[[#This Row],[SSGUID]],allsections[SGUID],0),1)</f>
        <v>FO 08.02 Naoogstbehandelingen</v>
      </c>
      <c r="T143" t="str">
        <f>INDEX(allsections[[S]:[Order]],MATCH(PIs[[#This Row],[SSGUID]],allsections[SGUID],0),2)</f>
        <v>-</v>
      </c>
      <c r="U143">
        <f>INDEX(S2PQ_relational[],MATCH(PIs[[#This Row],[GUID]],S2PQ_relational[PIGUID],0),2)</f>
        <v>0</v>
      </c>
      <c r="V143" t="b">
        <v>0</v>
      </c>
      <c r="W143" t="b">
        <v>1</v>
      </c>
    </row>
    <row r="144" spans="1:23" ht="409.5" x14ac:dyDescent="0.25">
      <c r="A144" t="s">
        <v>952</v>
      </c>
      <c r="C144" t="s">
        <v>953</v>
      </c>
      <c r="D144" t="s">
        <v>954</v>
      </c>
      <c r="E144" t="s">
        <v>955</v>
      </c>
      <c r="F144" t="s">
        <v>956</v>
      </c>
      <c r="G144" s="57" t="s">
        <v>957</v>
      </c>
      <c r="H144" t="s">
        <v>57</v>
      </c>
      <c r="I144" t="str">
        <f>INDEX(Level[Level],MATCH(PIs[[#This Row],[L]],Level[GUID],0),1)</f>
        <v>Major Must</v>
      </c>
      <c r="N144" t="s">
        <v>894</v>
      </c>
      <c r="O144" t="str">
        <f>INDEX(allsections[[S]:[Order]],MATCH(PIs[[#This Row],[SGUID]],allsections[SGUID],0),1)</f>
        <v>FO 12 GEZONDHEID EN VEILIGHEID VAN MEDEWERKERS</v>
      </c>
      <c r="P144"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44">
        <f>INDEX(allsections[[S]:[Order]],MATCH(PIs[[#This Row],[SGUID]],allsections[SGUID],0),3)</f>
        <v>12</v>
      </c>
      <c r="R144" t="s">
        <v>958</v>
      </c>
      <c r="S144" t="str">
        <f>INDEX(allsections[[S]:[Order]],MATCH(PIs[[#This Row],[SSGUID]],allsections[SGUID],0),1)</f>
        <v>FO 12.03 Persoonlijke beschermingsmiddelen</v>
      </c>
      <c r="T144" t="str">
        <f>INDEX(allsections[[S]:[Order]],MATCH(PIs[[#This Row],[SSGUID]],allsections[SGUID],0),2)</f>
        <v>-</v>
      </c>
      <c r="U144">
        <f>INDEX(S2PQ_relational[],MATCH(PIs[[#This Row],[GUID]],S2PQ_relational[PIGUID],0),2)</f>
        <v>0</v>
      </c>
      <c r="V144" t="b">
        <v>0</v>
      </c>
      <c r="W144" t="b">
        <v>1</v>
      </c>
    </row>
    <row r="145" spans="1:23" x14ac:dyDescent="0.25">
      <c r="A145" t="s">
        <v>959</v>
      </c>
      <c r="C145" t="s">
        <v>960</v>
      </c>
      <c r="D145" t="s">
        <v>961</v>
      </c>
      <c r="E145" t="s">
        <v>962</v>
      </c>
      <c r="F145" t="s">
        <v>963</v>
      </c>
      <c r="G145" t="s">
        <v>964</v>
      </c>
      <c r="H145" t="s">
        <v>57</v>
      </c>
      <c r="I145" t="str">
        <f>INDEX(Level[Level],MATCH(PIs[[#This Row],[L]],Level[GUID],0),1)</f>
        <v>Major Must</v>
      </c>
      <c r="N145" t="s">
        <v>894</v>
      </c>
      <c r="O145" t="str">
        <f>INDEX(allsections[[S]:[Order]],MATCH(PIs[[#This Row],[SGUID]],allsections[SGUID],0),1)</f>
        <v>FO 12 GEZONDHEID EN VEILIGHEID VAN MEDEWERKERS</v>
      </c>
      <c r="P145"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45">
        <f>INDEX(allsections[[S]:[Order]],MATCH(PIs[[#This Row],[SGUID]],allsections[SGUID],0),3)</f>
        <v>12</v>
      </c>
      <c r="R145" t="s">
        <v>958</v>
      </c>
      <c r="S145" t="str">
        <f>INDEX(allsections[[S]:[Order]],MATCH(PIs[[#This Row],[SSGUID]],allsections[SGUID],0),1)</f>
        <v>FO 12.03 Persoonlijke beschermingsmiddelen</v>
      </c>
      <c r="T145" t="str">
        <f>INDEX(allsections[[S]:[Order]],MATCH(PIs[[#This Row],[SSGUID]],allsections[SGUID],0),2)</f>
        <v>-</v>
      </c>
      <c r="U145">
        <f>INDEX(S2PQ_relational[],MATCH(PIs[[#This Row],[GUID]],S2PQ_relational[PIGUID],0),2)</f>
        <v>0</v>
      </c>
      <c r="V145" t="b">
        <v>0</v>
      </c>
      <c r="W145" t="b">
        <v>1</v>
      </c>
    </row>
    <row r="146" spans="1:23" x14ac:dyDescent="0.25">
      <c r="A146" t="s">
        <v>965</v>
      </c>
      <c r="C146" t="s">
        <v>966</v>
      </c>
      <c r="D146" t="s">
        <v>967</v>
      </c>
      <c r="E146" t="s">
        <v>968</v>
      </c>
      <c r="F146" t="s">
        <v>969</v>
      </c>
      <c r="G146" t="s">
        <v>970</v>
      </c>
      <c r="H146" t="s">
        <v>66</v>
      </c>
      <c r="I146" t="str">
        <f>INDEX(Level[Level],MATCH(PIs[[#This Row],[L]],Level[GUID],0),1)</f>
        <v>Minor Must</v>
      </c>
      <c r="N146" t="s">
        <v>894</v>
      </c>
      <c r="O146" t="str">
        <f>INDEX(allsections[[S]:[Order]],MATCH(PIs[[#This Row],[SGUID]],allsections[SGUID],0),1)</f>
        <v>FO 12 GEZONDHEID EN VEILIGHEID VAN MEDEWERKERS</v>
      </c>
      <c r="P146"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46">
        <f>INDEX(allsections[[S]:[Order]],MATCH(PIs[[#This Row],[SGUID]],allsections[SGUID],0),3)</f>
        <v>12</v>
      </c>
      <c r="R146" t="s">
        <v>908</v>
      </c>
      <c r="S146" t="str">
        <f>INDEX(allsections[[S]:[Order]],MATCH(PIs[[#This Row],[SSGUID]],allsections[SGUID],0),1)</f>
        <v>FO 12.02 Gevaren en eerstehulpverlening</v>
      </c>
      <c r="T146" t="str">
        <f>INDEX(allsections[[S]:[Order]],MATCH(PIs[[#This Row],[SSGUID]],allsections[SGUID],0),2)</f>
        <v>-</v>
      </c>
      <c r="U146">
        <f>INDEX(S2PQ_relational[],MATCH(PIs[[#This Row],[GUID]],S2PQ_relational[PIGUID],0),2)</f>
        <v>0</v>
      </c>
      <c r="V146" t="b">
        <v>0</v>
      </c>
      <c r="W146" t="b">
        <v>1</v>
      </c>
    </row>
    <row r="147" spans="1:23" x14ac:dyDescent="0.25">
      <c r="A147" t="s">
        <v>971</v>
      </c>
      <c r="C147" t="s">
        <v>972</v>
      </c>
      <c r="D147" t="s">
        <v>973</v>
      </c>
      <c r="E147" t="s">
        <v>974</v>
      </c>
      <c r="F147" t="s">
        <v>975</v>
      </c>
      <c r="G147" t="s">
        <v>976</v>
      </c>
      <c r="H147" t="s">
        <v>66</v>
      </c>
      <c r="I147" t="str">
        <f>INDEX(Level[Level],MATCH(PIs[[#This Row],[L]],Level[GUID],0),1)</f>
        <v>Minor Must</v>
      </c>
      <c r="N147" t="s">
        <v>894</v>
      </c>
      <c r="O147" t="str">
        <f>INDEX(allsections[[S]:[Order]],MATCH(PIs[[#This Row],[SGUID]],allsections[SGUID],0),1)</f>
        <v>FO 12 GEZONDHEID EN VEILIGHEID VAN MEDEWERKERS</v>
      </c>
      <c r="P147"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47">
        <f>INDEX(allsections[[S]:[Order]],MATCH(PIs[[#This Row],[SGUID]],allsections[SGUID],0),3)</f>
        <v>12</v>
      </c>
      <c r="R147" t="s">
        <v>958</v>
      </c>
      <c r="S147" t="str">
        <f>INDEX(allsections[[S]:[Order]],MATCH(PIs[[#This Row],[SSGUID]],allsections[SGUID],0),1)</f>
        <v>FO 12.03 Persoonlijke beschermingsmiddelen</v>
      </c>
      <c r="T147" t="str">
        <f>INDEX(allsections[[S]:[Order]],MATCH(PIs[[#This Row],[SSGUID]],allsections[SGUID],0),2)</f>
        <v>-</v>
      </c>
      <c r="U147">
        <f>INDEX(S2PQ_relational[],MATCH(PIs[[#This Row],[GUID]],S2PQ_relational[PIGUID],0),2)</f>
        <v>0</v>
      </c>
      <c r="V147" t="b">
        <v>0</v>
      </c>
      <c r="W147" t="b">
        <v>1</v>
      </c>
    </row>
    <row r="148" spans="1:23" x14ac:dyDescent="0.25">
      <c r="A148" t="s">
        <v>977</v>
      </c>
      <c r="C148" t="s">
        <v>978</v>
      </c>
      <c r="D148" t="s">
        <v>979</v>
      </c>
      <c r="E148" t="s">
        <v>980</v>
      </c>
      <c r="F148" t="s">
        <v>981</v>
      </c>
      <c r="G148" t="s">
        <v>982</v>
      </c>
      <c r="H148" t="s">
        <v>66</v>
      </c>
      <c r="I148" t="str">
        <f>INDEX(Level[Level],MATCH(PIs[[#This Row],[L]],Level[GUID],0),1)</f>
        <v>Minor Must</v>
      </c>
      <c r="N148" t="s">
        <v>894</v>
      </c>
      <c r="O148" t="str">
        <f>INDEX(allsections[[S]:[Order]],MATCH(PIs[[#This Row],[SGUID]],allsections[SGUID],0),1)</f>
        <v>FO 12 GEZONDHEID EN VEILIGHEID VAN MEDEWERKERS</v>
      </c>
      <c r="P148"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48">
        <f>INDEX(allsections[[S]:[Order]],MATCH(PIs[[#This Row],[SGUID]],allsections[SGUID],0),3)</f>
        <v>12</v>
      </c>
      <c r="R148" t="s">
        <v>908</v>
      </c>
      <c r="S148" t="str">
        <f>INDEX(allsections[[S]:[Order]],MATCH(PIs[[#This Row],[SSGUID]],allsections[SGUID],0),1)</f>
        <v>FO 12.02 Gevaren en eerstehulpverlening</v>
      </c>
      <c r="T148" t="str">
        <f>INDEX(allsections[[S]:[Order]],MATCH(PIs[[#This Row],[SSGUID]],allsections[SGUID],0),2)</f>
        <v>-</v>
      </c>
      <c r="U148">
        <f>INDEX(S2PQ_relational[],MATCH(PIs[[#This Row],[GUID]],S2PQ_relational[PIGUID],0),2)</f>
        <v>0</v>
      </c>
      <c r="V148" t="b">
        <v>0</v>
      </c>
      <c r="W148" t="b">
        <v>1</v>
      </c>
    </row>
    <row r="149" spans="1:23" ht="409.5" x14ac:dyDescent="0.25">
      <c r="A149" t="s">
        <v>983</v>
      </c>
      <c r="C149" t="s">
        <v>984</v>
      </c>
      <c r="D149" t="s">
        <v>985</v>
      </c>
      <c r="E149" t="s">
        <v>986</v>
      </c>
      <c r="F149" t="s">
        <v>987</v>
      </c>
      <c r="G149" s="57" t="s">
        <v>988</v>
      </c>
      <c r="H149" t="s">
        <v>57</v>
      </c>
      <c r="I149" t="str">
        <f>INDEX(Level[Level],MATCH(PIs[[#This Row],[L]],Level[GUID],0),1)</f>
        <v>Major Must</v>
      </c>
      <c r="N149" t="s">
        <v>208</v>
      </c>
      <c r="O149" t="str">
        <f>INDEX(allsections[[S]:[Order]],MATCH(PIs[[#This Row],[SGUID]],allsections[SGUID],0),1)</f>
        <v xml:space="preserve">FO 01 BEHEER </v>
      </c>
      <c r="P149" t="str">
        <f>INDEX(allsections[[S]:[Order]],MATCH(PIs[[#This Row],[SGUID]],allsections[SGUID],0),2)</f>
        <v>-</v>
      </c>
      <c r="Q149">
        <f>INDEX(allsections[[S]:[Order]],MATCH(PIs[[#This Row],[SGUID]],allsections[SGUID],0),3)</f>
        <v>1</v>
      </c>
      <c r="R149" t="s">
        <v>209</v>
      </c>
      <c r="S149" t="str">
        <f>INDEX(allsections[[S]:[Order]],MATCH(PIs[[#This Row],[SSGUID]],allsections[SGUID],0),1)</f>
        <v>FO 01.04 Training en toewijzing van verantwoordelijkheden</v>
      </c>
      <c r="T149" t="str">
        <f>INDEX(allsections[[S]:[Order]],MATCH(PIs[[#This Row],[SSGUID]],allsections[SGUID],0),2)</f>
        <v>-</v>
      </c>
      <c r="U149">
        <f>INDEX(S2PQ_relational[],MATCH(PIs[[#This Row],[GUID]],S2PQ_relational[PIGUID],0),2)</f>
        <v>0</v>
      </c>
      <c r="V149" t="b">
        <v>0</v>
      </c>
      <c r="W149" t="b">
        <v>1</v>
      </c>
    </row>
    <row r="150" spans="1:23" ht="409.5" x14ac:dyDescent="0.25">
      <c r="A150" t="s">
        <v>989</v>
      </c>
      <c r="C150" t="s">
        <v>990</v>
      </c>
      <c r="D150" t="s">
        <v>991</v>
      </c>
      <c r="E150" t="s">
        <v>992</v>
      </c>
      <c r="F150" t="s">
        <v>993</v>
      </c>
      <c r="G150" s="57" t="s">
        <v>994</v>
      </c>
      <c r="H150" t="s">
        <v>57</v>
      </c>
      <c r="I150" t="str">
        <f>INDEX(Level[Level],MATCH(PIs[[#This Row],[L]],Level[GUID],0),1)</f>
        <v>Major Must</v>
      </c>
      <c r="N150" t="s">
        <v>894</v>
      </c>
      <c r="O150" t="str">
        <f>INDEX(allsections[[S]:[Order]],MATCH(PIs[[#This Row],[SGUID]],allsections[SGUID],0),1)</f>
        <v>FO 12 GEZONDHEID EN VEILIGHEID VAN MEDEWERKERS</v>
      </c>
      <c r="P150"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50">
        <f>INDEX(allsections[[S]:[Order]],MATCH(PIs[[#This Row],[SGUID]],allsections[SGUID],0),3)</f>
        <v>12</v>
      </c>
      <c r="R150" t="s">
        <v>895</v>
      </c>
      <c r="S150" t="str">
        <f>INDEX(allsections[[S]:[Order]],MATCH(PIs[[#This Row],[SSGUID]],allsections[SGUID],0),1)</f>
        <v>FO 12.01 Gezondheid en veiligheid van medewerkers</v>
      </c>
      <c r="T150" t="str">
        <f>INDEX(allsections[[S]:[Order]],MATCH(PIs[[#This Row],[SSGUID]],allsections[SGUID],0),2)</f>
        <v>-</v>
      </c>
      <c r="U150">
        <f>INDEX(S2PQ_relational[],MATCH(PIs[[#This Row],[GUID]],S2PQ_relational[PIGUID],0),2)</f>
        <v>0</v>
      </c>
      <c r="V150" t="b">
        <v>0</v>
      </c>
      <c r="W150" t="b">
        <v>1</v>
      </c>
    </row>
    <row r="151" spans="1:23" ht="409.5" x14ac:dyDescent="0.25">
      <c r="A151" t="s">
        <v>995</v>
      </c>
      <c r="C151" t="s">
        <v>996</v>
      </c>
      <c r="D151" t="s">
        <v>997</v>
      </c>
      <c r="E151" t="s">
        <v>998</v>
      </c>
      <c r="F151" t="s">
        <v>999</v>
      </c>
      <c r="G151" s="57" t="s">
        <v>1000</v>
      </c>
      <c r="H151" t="s">
        <v>57</v>
      </c>
      <c r="I151" t="str">
        <f>INDEX(Level[Level],MATCH(PIs[[#This Row],[L]],Level[GUID],0),1)</f>
        <v>Major Must</v>
      </c>
      <c r="N151" t="s">
        <v>894</v>
      </c>
      <c r="O151" t="str">
        <f>INDEX(allsections[[S]:[Order]],MATCH(PIs[[#This Row],[SGUID]],allsections[SGUID],0),1)</f>
        <v>FO 12 GEZONDHEID EN VEILIGHEID VAN MEDEWERKERS</v>
      </c>
      <c r="P151"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51">
        <f>INDEX(allsections[[S]:[Order]],MATCH(PIs[[#This Row],[SGUID]],allsections[SGUID],0),3)</f>
        <v>12</v>
      </c>
      <c r="R151" t="s">
        <v>895</v>
      </c>
      <c r="S151" t="str">
        <f>INDEX(allsections[[S]:[Order]],MATCH(PIs[[#This Row],[SSGUID]],allsections[SGUID],0),1)</f>
        <v>FO 12.01 Gezondheid en veiligheid van medewerkers</v>
      </c>
      <c r="T151" t="str">
        <f>INDEX(allsections[[S]:[Order]],MATCH(PIs[[#This Row],[SSGUID]],allsections[SGUID],0),2)</f>
        <v>-</v>
      </c>
      <c r="U151">
        <f>INDEX(S2PQ_relational[],MATCH(PIs[[#This Row],[GUID]],S2PQ_relational[PIGUID],0),2)</f>
        <v>0</v>
      </c>
      <c r="V151" t="b">
        <v>0</v>
      </c>
      <c r="W151" t="b">
        <v>1</v>
      </c>
    </row>
    <row r="152" spans="1:23" ht="409.5" x14ac:dyDescent="0.25">
      <c r="A152" t="s">
        <v>1001</v>
      </c>
      <c r="C152" t="s">
        <v>1002</v>
      </c>
      <c r="D152" t="s">
        <v>1003</v>
      </c>
      <c r="E152" t="s">
        <v>1004</v>
      </c>
      <c r="F152" t="s">
        <v>1005</v>
      </c>
      <c r="G152" s="57" t="s">
        <v>1006</v>
      </c>
      <c r="H152" t="s">
        <v>57</v>
      </c>
      <c r="I152" t="str">
        <f>INDEX(Level[Level],MATCH(PIs[[#This Row],[L]],Level[GUID],0),1)</f>
        <v>Major Must</v>
      </c>
      <c r="N152" t="s">
        <v>894</v>
      </c>
      <c r="O152" t="str">
        <f>INDEX(allsections[[S]:[Order]],MATCH(PIs[[#This Row],[SGUID]],allsections[SGUID],0),1)</f>
        <v>FO 12 GEZONDHEID EN VEILIGHEID VAN MEDEWERKERS</v>
      </c>
      <c r="P152"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52">
        <f>INDEX(allsections[[S]:[Order]],MATCH(PIs[[#This Row],[SGUID]],allsections[SGUID],0),3)</f>
        <v>12</v>
      </c>
      <c r="R152" t="s">
        <v>895</v>
      </c>
      <c r="S152" t="str">
        <f>INDEX(allsections[[S]:[Order]],MATCH(PIs[[#This Row],[SSGUID]],allsections[SGUID],0),1)</f>
        <v>FO 12.01 Gezondheid en veiligheid van medewerkers</v>
      </c>
      <c r="T152" t="str">
        <f>INDEX(allsections[[S]:[Order]],MATCH(PIs[[#This Row],[SSGUID]],allsections[SGUID],0),2)</f>
        <v>-</v>
      </c>
      <c r="U152">
        <f>INDEX(S2PQ_relational[],MATCH(PIs[[#This Row],[GUID]],S2PQ_relational[PIGUID],0),2)</f>
        <v>0</v>
      </c>
      <c r="V152" t="b">
        <v>0</v>
      </c>
      <c r="W152" t="b">
        <v>1</v>
      </c>
    </row>
    <row r="153" spans="1:23" ht="409.5" x14ac:dyDescent="0.25">
      <c r="A153" t="s">
        <v>1007</v>
      </c>
      <c r="C153" t="s">
        <v>1008</v>
      </c>
      <c r="D153" t="s">
        <v>1009</v>
      </c>
      <c r="E153" t="s">
        <v>1010</v>
      </c>
      <c r="F153" t="s">
        <v>1011</v>
      </c>
      <c r="G153" s="57" t="s">
        <v>1012</v>
      </c>
      <c r="H153" t="s">
        <v>66</v>
      </c>
      <c r="I153" t="str">
        <f>INDEX(Level[Level],MATCH(PIs[[#This Row],[L]],Level[GUID],0),1)</f>
        <v>Minor Must</v>
      </c>
      <c r="N153" t="s">
        <v>894</v>
      </c>
      <c r="O153" t="str">
        <f>INDEX(allsections[[S]:[Order]],MATCH(PIs[[#This Row],[SGUID]],allsections[SGUID],0),1)</f>
        <v>FO 12 GEZONDHEID EN VEILIGHEID VAN MEDEWERKERS</v>
      </c>
      <c r="P153"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53">
        <f>INDEX(allsections[[S]:[Order]],MATCH(PIs[[#This Row],[SGUID]],allsections[SGUID],0),3)</f>
        <v>12</v>
      </c>
      <c r="R153" t="s">
        <v>895</v>
      </c>
      <c r="S153" t="str">
        <f>INDEX(allsections[[S]:[Order]],MATCH(PIs[[#This Row],[SSGUID]],allsections[SGUID],0),1)</f>
        <v>FO 12.01 Gezondheid en veiligheid van medewerkers</v>
      </c>
      <c r="T153" t="str">
        <f>INDEX(allsections[[S]:[Order]],MATCH(PIs[[#This Row],[SSGUID]],allsections[SGUID],0),2)</f>
        <v>-</v>
      </c>
      <c r="U153">
        <f>INDEX(S2PQ_relational[],MATCH(PIs[[#This Row],[GUID]],S2PQ_relational[PIGUID],0),2)</f>
        <v>0</v>
      </c>
      <c r="V153" t="b">
        <v>0</v>
      </c>
      <c r="W153" t="b">
        <v>1</v>
      </c>
    </row>
    <row r="154" spans="1:23" ht="409.5" x14ac:dyDescent="0.25">
      <c r="A154" t="s">
        <v>1013</v>
      </c>
      <c r="C154" t="s">
        <v>1014</v>
      </c>
      <c r="D154" t="s">
        <v>1015</v>
      </c>
      <c r="E154" t="s">
        <v>1016</v>
      </c>
      <c r="F154" t="s">
        <v>1017</v>
      </c>
      <c r="G154" s="57" t="s">
        <v>1018</v>
      </c>
      <c r="H154" t="s">
        <v>66</v>
      </c>
      <c r="I154" t="str">
        <f>INDEX(Level[Level],MATCH(PIs[[#This Row],[L]],Level[GUID],0),1)</f>
        <v>Minor Must</v>
      </c>
      <c r="N154" t="s">
        <v>894</v>
      </c>
      <c r="O154" t="str">
        <f>INDEX(allsections[[S]:[Order]],MATCH(PIs[[#This Row],[SGUID]],allsections[SGUID],0),1)</f>
        <v>FO 12 GEZONDHEID EN VEILIGHEID VAN MEDEWERKERS</v>
      </c>
      <c r="P154" t="str">
        <f>INDEX(allsections[[S]:[Order]],MATCH(PIs[[#This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Q154">
        <f>INDEX(allsections[[S]:[Order]],MATCH(PIs[[#This Row],[SGUID]],allsections[SGUID],0),3)</f>
        <v>12</v>
      </c>
      <c r="R154" t="s">
        <v>895</v>
      </c>
      <c r="S154" t="str">
        <f>INDEX(allsections[[S]:[Order]],MATCH(PIs[[#This Row],[SSGUID]],allsections[SGUID],0),1)</f>
        <v>FO 12.01 Gezondheid en veiligheid van medewerkers</v>
      </c>
      <c r="T154" t="str">
        <f>INDEX(allsections[[S]:[Order]],MATCH(PIs[[#This Row],[SSGUID]],allsections[SGUID],0),2)</f>
        <v>-</v>
      </c>
      <c r="U154">
        <f>INDEX(S2PQ_relational[],MATCH(PIs[[#This Row],[GUID]],S2PQ_relational[PIGUID],0),2)</f>
        <v>0</v>
      </c>
      <c r="V154" t="b">
        <v>0</v>
      </c>
      <c r="W154" t="b">
        <v>1</v>
      </c>
    </row>
    <row r="155" spans="1:23" x14ac:dyDescent="0.25">
      <c r="A155" t="s">
        <v>1019</v>
      </c>
      <c r="C155" t="s">
        <v>1020</v>
      </c>
      <c r="D155" t="s">
        <v>1021</v>
      </c>
      <c r="E155" t="s">
        <v>1022</v>
      </c>
      <c r="F155" t="s">
        <v>1023</v>
      </c>
      <c r="G155" t="s">
        <v>1024</v>
      </c>
      <c r="H155" t="s">
        <v>57</v>
      </c>
      <c r="I155" t="str">
        <f>INDEX(Level[Level],MATCH(PIs[[#This Row],[L]],Level[GUID],0),1)</f>
        <v>Major Must</v>
      </c>
      <c r="N155" t="s">
        <v>886</v>
      </c>
      <c r="O155" t="str">
        <f>INDEX(allsections[[S]:[Order]],MATCH(PIs[[#This Row],[SGUID]],allsections[SGUID],0),1)</f>
        <v>FO 08 NAOOGST</v>
      </c>
      <c r="P155" t="str">
        <f>INDEX(allsections[[S]:[Order]],MATCH(PIs[[#This Row],[SGUID]],allsections[SGUID],0),2)</f>
        <v>-</v>
      </c>
      <c r="Q155">
        <f>INDEX(allsections[[S]:[Order]],MATCH(PIs[[#This Row],[SGUID]],allsections[SGUID],0),3)</f>
        <v>8</v>
      </c>
      <c r="R155" t="s">
        <v>887</v>
      </c>
      <c r="S155" t="str">
        <f>INDEX(allsections[[S]:[Order]],MATCH(PIs[[#This Row],[SSGUID]],allsections[SGUID],0),1)</f>
        <v>FO 08.02 Naoogstbehandelingen</v>
      </c>
      <c r="T155" t="str">
        <f>INDEX(allsections[[S]:[Order]],MATCH(PIs[[#This Row],[SSGUID]],allsections[SGUID],0),2)</f>
        <v>-</v>
      </c>
      <c r="U155" t="str">
        <f>INDEX(S2PQ_relational[],MATCH(PIs[[#This Row],[GUID]],S2PQ_relational[PIGUID],0),2)</f>
        <v>78wVA7YnBFnvaegzh1b0Ty</v>
      </c>
      <c r="V155" t="b">
        <v>0</v>
      </c>
      <c r="W155" t="b">
        <v>1</v>
      </c>
    </row>
    <row r="156" spans="1:23" ht="409.5" x14ac:dyDescent="0.25">
      <c r="A156" t="s">
        <v>1025</v>
      </c>
      <c r="C156" t="s">
        <v>1026</v>
      </c>
      <c r="D156" t="s">
        <v>1027</v>
      </c>
      <c r="E156" t="s">
        <v>1028</v>
      </c>
      <c r="F156" t="s">
        <v>1029</v>
      </c>
      <c r="G156" s="57" t="s">
        <v>1030</v>
      </c>
      <c r="H156" t="s">
        <v>66</v>
      </c>
      <c r="I156" t="str">
        <f>INDEX(Level[Level],MATCH(PIs[[#This Row],[L]],Level[GUID],0),1)</f>
        <v>Minor Must</v>
      </c>
      <c r="N156" t="s">
        <v>886</v>
      </c>
      <c r="O156" t="str">
        <f>INDEX(allsections[[S]:[Order]],MATCH(PIs[[#This Row],[SGUID]],allsections[SGUID],0),1)</f>
        <v>FO 08 NAOOGST</v>
      </c>
      <c r="P156" t="str">
        <f>INDEX(allsections[[S]:[Order]],MATCH(PIs[[#This Row],[SGUID]],allsections[SGUID],0),2)</f>
        <v>-</v>
      </c>
      <c r="Q156">
        <f>INDEX(allsections[[S]:[Order]],MATCH(PIs[[#This Row],[SGUID]],allsections[SGUID],0),3)</f>
        <v>8</v>
      </c>
      <c r="R156" t="s">
        <v>887</v>
      </c>
      <c r="S156" t="str">
        <f>INDEX(allsections[[S]:[Order]],MATCH(PIs[[#This Row],[SSGUID]],allsections[SGUID],0),1)</f>
        <v>FO 08.02 Naoogstbehandelingen</v>
      </c>
      <c r="T156" t="str">
        <f>INDEX(allsections[[S]:[Order]],MATCH(PIs[[#This Row],[SSGUID]],allsections[SGUID],0),2)</f>
        <v>-</v>
      </c>
      <c r="U156" t="str">
        <f>INDEX(S2PQ_relational[],MATCH(PIs[[#This Row],[GUID]],S2PQ_relational[PIGUID],0),2)</f>
        <v>78wVA7YnBFnvaegzh1b0Ty</v>
      </c>
      <c r="V156" t="b">
        <v>0</v>
      </c>
      <c r="W156" t="b">
        <v>1</v>
      </c>
    </row>
    <row r="157" spans="1:23" ht="409.5" x14ac:dyDescent="0.25">
      <c r="A157" t="s">
        <v>1031</v>
      </c>
      <c r="C157" t="s">
        <v>1032</v>
      </c>
      <c r="D157" t="s">
        <v>1033</v>
      </c>
      <c r="E157" t="s">
        <v>1034</v>
      </c>
      <c r="F157" t="s">
        <v>1035</v>
      </c>
      <c r="G157" s="57" t="s">
        <v>1036</v>
      </c>
      <c r="H157" t="s">
        <v>57</v>
      </c>
      <c r="I157" t="str">
        <f>INDEX(Level[Level],MATCH(PIs[[#This Row],[L]],Level[GUID],0),1)</f>
        <v>Major Must</v>
      </c>
      <c r="N157" t="s">
        <v>124</v>
      </c>
      <c r="O157" t="str">
        <f>INDEX(allsections[[S]:[Order]],MATCH(PIs[[#This Row],[SGUID]],allsections[SGUID],0),1)</f>
        <v>FO 07 GEWASBESCHERMINGSMIDDELEN</v>
      </c>
      <c r="P157" t="str">
        <f>INDEX(allsections[[S]:[Order]],MATCH(PIs[[#This Row],[SGUID]],allsections[SGUID],0),2)</f>
        <v>-</v>
      </c>
      <c r="Q157">
        <f>INDEX(allsections[[S]:[Order]],MATCH(PIs[[#This Row],[SGUID]],allsections[SGUID],0),3)</f>
        <v>7</v>
      </c>
      <c r="R157" t="s">
        <v>176</v>
      </c>
      <c r="S157" t="str">
        <f>INDEX(allsections[[S]:[Order]],MATCH(PIs[[#This Row],[SSGUID]],allsections[SGUID],0),1)</f>
        <v>FO 07.04 Opslag van gewasbeschermingsmiddelen en producten voor naoogstbehandeling</v>
      </c>
      <c r="T157" t="str">
        <f>INDEX(allsections[[S]:[Order]],MATCH(PIs[[#This Row],[SSGUID]],allsections[SGUID],0),2)</f>
        <v>-</v>
      </c>
      <c r="U157" t="str">
        <f>INDEX(S2PQ_relational[],MATCH(PIs[[#This Row],[GUID]],S2PQ_relational[PIGUID],0),2)</f>
        <v>5tEJuAZKG5KWmgCRdpscul</v>
      </c>
      <c r="V157" t="b">
        <v>0</v>
      </c>
      <c r="W157" t="b">
        <v>1</v>
      </c>
    </row>
    <row r="158" spans="1:23" x14ac:dyDescent="0.25">
      <c r="A158" t="s">
        <v>1037</v>
      </c>
      <c r="C158" t="s">
        <v>1038</v>
      </c>
      <c r="D158" t="s">
        <v>1039</v>
      </c>
      <c r="E158" t="s">
        <v>1040</v>
      </c>
      <c r="F158" t="s">
        <v>1041</v>
      </c>
      <c r="G158" t="s">
        <v>1042</v>
      </c>
      <c r="H158" t="s">
        <v>57</v>
      </c>
      <c r="I158" t="str">
        <f>INDEX(Level[Level],MATCH(PIs[[#This Row],[L]],Level[GUID],0),1)</f>
        <v>Major Must</v>
      </c>
      <c r="N158" t="s">
        <v>886</v>
      </c>
      <c r="O158" t="str">
        <f>INDEX(allsections[[S]:[Order]],MATCH(PIs[[#This Row],[SGUID]],allsections[SGUID],0),1)</f>
        <v>FO 08 NAOOGST</v>
      </c>
      <c r="P158" t="str">
        <f>INDEX(allsections[[S]:[Order]],MATCH(PIs[[#This Row],[SGUID]],allsections[SGUID],0),2)</f>
        <v>-</v>
      </c>
      <c r="Q158">
        <f>INDEX(allsections[[S]:[Order]],MATCH(PIs[[#This Row],[SGUID]],allsections[SGUID],0),3)</f>
        <v>8</v>
      </c>
      <c r="R158" t="s">
        <v>887</v>
      </c>
      <c r="S158" t="str">
        <f>INDEX(allsections[[S]:[Order]],MATCH(PIs[[#This Row],[SSGUID]],allsections[SGUID],0),1)</f>
        <v>FO 08.02 Naoogstbehandelingen</v>
      </c>
      <c r="T158" t="str">
        <f>INDEX(allsections[[S]:[Order]],MATCH(PIs[[#This Row],[SSGUID]],allsections[SGUID],0),2)</f>
        <v>-</v>
      </c>
      <c r="U158" t="str">
        <f>INDEX(S2PQ_relational[],MATCH(PIs[[#This Row],[GUID]],S2PQ_relational[PIGUID],0),2)</f>
        <v>78wVA7YnBFnvaegzh1b0Ty</v>
      </c>
      <c r="V158" t="b">
        <v>0</v>
      </c>
      <c r="W158" t="b">
        <v>1</v>
      </c>
    </row>
    <row r="159" spans="1:23" ht="409.5" x14ac:dyDescent="0.25">
      <c r="A159" t="s">
        <v>1043</v>
      </c>
      <c r="C159" t="s">
        <v>1044</v>
      </c>
      <c r="D159" t="s">
        <v>1045</v>
      </c>
      <c r="E159" t="s">
        <v>1046</v>
      </c>
      <c r="F159" t="s">
        <v>1047</v>
      </c>
      <c r="G159" s="57" t="s">
        <v>1048</v>
      </c>
      <c r="H159" t="s">
        <v>57</v>
      </c>
      <c r="I159" t="str">
        <f>INDEX(Level[Level],MATCH(PIs[[#This Row],[L]],Level[GUID],0),1)</f>
        <v>Major Must</v>
      </c>
      <c r="N159" t="s">
        <v>886</v>
      </c>
      <c r="O159" t="str">
        <f>INDEX(allsections[[S]:[Order]],MATCH(PIs[[#This Row],[SGUID]],allsections[SGUID],0),1)</f>
        <v>FO 08 NAOOGST</v>
      </c>
      <c r="P159" t="str">
        <f>INDEX(allsections[[S]:[Order]],MATCH(PIs[[#This Row],[SGUID]],allsections[SGUID],0),2)</f>
        <v>-</v>
      </c>
      <c r="Q159">
        <f>INDEX(allsections[[S]:[Order]],MATCH(PIs[[#This Row],[SGUID]],allsections[SGUID],0),3)</f>
        <v>8</v>
      </c>
      <c r="R159" t="s">
        <v>887</v>
      </c>
      <c r="S159" t="str">
        <f>INDEX(allsections[[S]:[Order]],MATCH(PIs[[#This Row],[SSGUID]],allsections[SGUID],0),1)</f>
        <v>FO 08.02 Naoogstbehandelingen</v>
      </c>
      <c r="T159" t="str">
        <f>INDEX(allsections[[S]:[Order]],MATCH(PIs[[#This Row],[SSGUID]],allsections[SGUID],0),2)</f>
        <v>-</v>
      </c>
      <c r="U159" t="str">
        <f>INDEX(S2PQ_relational[],MATCH(PIs[[#This Row],[GUID]],S2PQ_relational[PIGUID],0),2)</f>
        <v>78wVA7YnBFnvaegzh1b0Ty</v>
      </c>
      <c r="V159" t="b">
        <v>0</v>
      </c>
      <c r="W159" t="b">
        <v>1</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8"/>
  <sheetViews>
    <sheetView workbookViewId="0">
      <selection activeCell="B11" sqref="B11"/>
    </sheetView>
  </sheetViews>
  <sheetFormatPr defaultRowHeight="15" x14ac:dyDescent="0.25"/>
  <cols>
    <col min="6" max="6" width="12.85546875" customWidth="1"/>
    <col min="11" max="11" width="9" customWidth="1"/>
    <col min="16" max="16" width="13.7109375" customWidth="1"/>
    <col min="17" max="17" width="16.7109375" customWidth="1"/>
    <col min="29" max="29" width="28.7109375" bestFit="1" customWidth="1"/>
  </cols>
  <sheetData>
    <row r="1" spans="1:29" ht="14.65" customHeight="1" x14ac:dyDescent="0.25">
      <c r="A1" s="67" t="s">
        <v>1049</v>
      </c>
      <c r="B1" s="67"/>
      <c r="C1" s="67"/>
      <c r="D1" s="67"/>
      <c r="F1" s="67" t="s">
        <v>1050</v>
      </c>
      <c r="G1" s="67"/>
      <c r="H1" s="67"/>
      <c r="I1" s="67"/>
      <c r="K1" s="67" t="s">
        <v>1051</v>
      </c>
      <c r="L1" s="67"/>
      <c r="M1" s="67"/>
      <c r="N1" s="67"/>
      <c r="P1" s="67" t="s">
        <v>1052</v>
      </c>
      <c r="Q1" s="67"/>
      <c r="R1" s="67"/>
      <c r="S1" s="67"/>
      <c r="T1" s="67"/>
      <c r="U1" s="67"/>
      <c r="V1" s="67"/>
    </row>
    <row r="2" spans="1:29" x14ac:dyDescent="0.25">
      <c r="A2" t="s">
        <v>32</v>
      </c>
      <c r="B2" t="s">
        <v>33</v>
      </c>
      <c r="C2" t="s">
        <v>34</v>
      </c>
      <c r="D2" t="s">
        <v>35</v>
      </c>
      <c r="F2" t="s">
        <v>32</v>
      </c>
      <c r="G2" t="s">
        <v>33</v>
      </c>
      <c r="H2" t="s">
        <v>34</v>
      </c>
      <c r="I2" t="s">
        <v>35</v>
      </c>
      <c r="K2" t="s">
        <v>36</v>
      </c>
      <c r="L2" t="s">
        <v>37</v>
      </c>
      <c r="M2" t="s">
        <v>38</v>
      </c>
      <c r="N2" t="s">
        <v>35</v>
      </c>
      <c r="P2" t="s">
        <v>1053</v>
      </c>
      <c r="Q2" t="s">
        <v>1054</v>
      </c>
      <c r="R2" t="s">
        <v>1055</v>
      </c>
      <c r="S2" t="s">
        <v>1056</v>
      </c>
      <c r="T2" t="s">
        <v>1057</v>
      </c>
      <c r="U2" t="s">
        <v>19</v>
      </c>
      <c r="V2" t="s">
        <v>1058</v>
      </c>
      <c r="X2" t="s">
        <v>1053</v>
      </c>
      <c r="Y2" t="s">
        <v>1054</v>
      </c>
      <c r="Z2" t="s">
        <v>1055</v>
      </c>
      <c r="AA2" t="s">
        <v>1056</v>
      </c>
      <c r="AB2" t="s">
        <v>1057</v>
      </c>
      <c r="AC2" t="s">
        <v>19</v>
      </c>
    </row>
    <row r="3" spans="1:29" x14ac:dyDescent="0.25">
      <c r="A3" t="s">
        <v>887</v>
      </c>
      <c r="B3" t="s">
        <v>1059</v>
      </c>
      <c r="C3" t="s">
        <v>1060</v>
      </c>
      <c r="D3">
        <v>802</v>
      </c>
      <c r="F3" t="s">
        <v>208</v>
      </c>
      <c r="G3" t="str">
        <f>INDEX(allsections[[S]:[Order]],MATCH(unique_sections[[#This Row],[SGUID]],allsections[SGUID],0),1)</f>
        <v xml:space="preserve">FO 01 BEHEER </v>
      </c>
      <c r="H3" t="str">
        <f>INDEX(allsections[[S]:[Order]],MATCH(unique_sections[[#This Row],[SGUID]],allsections[SGUID],0),2)</f>
        <v>-</v>
      </c>
      <c r="I3">
        <f>INDEX(allsections[[S]:[Order]],MATCH(unique_sections[[#This Row],[SGUID]],allsections[SGUID],0),3)</f>
        <v>1</v>
      </c>
      <c r="K3" t="s">
        <v>248</v>
      </c>
      <c r="L3" t="str">
        <f>INDEX(allsections[[S]:[Order]],MATCH(unique_sub[[#This Row],[SSGUID]],allsections[SGUID],0),1)</f>
        <v>-</v>
      </c>
      <c r="M3" t="str">
        <f>INDEX(allsections[[S]:[Order]],MATCH(unique_sub[[#This Row],[SSGUID]],allsections[SGUID],0),2)</f>
        <v>-</v>
      </c>
      <c r="N3">
        <f>INDEX(allsections[[S]:[Order]],MATCH(unique_sub[[#This Row],[SSGUID]],allsections[SGUID],0),3)</f>
        <v>0</v>
      </c>
      <c r="P3" t="s">
        <v>287</v>
      </c>
      <c r="Q3" t="s">
        <v>288</v>
      </c>
      <c r="R3" s="40" t="str">
        <f t="shared" ref="R3:R49" si="0">P3&amp;Q3</f>
        <v>3labXsBTDnp2nMlbS2V5AI412fDoNkTQzvavcR1yffoS</v>
      </c>
      <c r="S3" s="40">
        <f>INDEX(allsections[[S]:[Order]],MATCH(P3,allsections[SGUID],0),3)</f>
        <v>2</v>
      </c>
      <c r="T3" s="40">
        <f>INDEX(allsections[[S]:[Order]],MATCH(Q3,allsections[SGUID],0),3)</f>
        <v>204</v>
      </c>
      <c r="V3">
        <f>COUNTIF(Z:Z,sectionsubsection[[#This Row],[Title]])</f>
        <v>1</v>
      </c>
      <c r="Z3" s="40" t="s">
        <v>1061</v>
      </c>
      <c r="AA3" s="40" t="e">
        <f>INDEX(allsections[[S]:[Order]],MATCH(X3,allsections[SGUID],0),3)</f>
        <v>#N/A</v>
      </c>
      <c r="AB3" s="40" t="e">
        <f>INDEX(allsections[[S]:[Order]],MATCH(Y3,allsections[SGUID],0),3)</f>
        <v>#N/A</v>
      </c>
      <c r="AC3" t="s">
        <v>1062</v>
      </c>
    </row>
    <row r="4" spans="1:29" x14ac:dyDescent="0.25">
      <c r="A4" t="s">
        <v>886</v>
      </c>
      <c r="B4" t="s">
        <v>1063</v>
      </c>
      <c r="C4" t="s">
        <v>1060</v>
      </c>
      <c r="D4">
        <v>8</v>
      </c>
      <c r="F4" t="s">
        <v>287</v>
      </c>
      <c r="G4" t="str">
        <f>INDEX(allsections[[S]:[Order]],MATCH(unique_sections[[#This Row],[SGUID]],allsections[SGUID],0),1)</f>
        <v>FO 02 TRACEERBAARHEID</v>
      </c>
      <c r="H4" t="str">
        <f>INDEX(allsections[[S]:[Order]],MATCH(unique_sections[[#This Row],[SGUID]],allsections[SGUID],0),2)</f>
        <v>-</v>
      </c>
      <c r="I4">
        <f>INDEX(allsections[[S]:[Order]],MATCH(unique_sections[[#This Row],[SGUID]],allsections[SGUID],0),3)</f>
        <v>2</v>
      </c>
      <c r="K4" t="s">
        <v>689</v>
      </c>
      <c r="L4" t="str">
        <f>INDEX(allsections[[S]:[Order]],MATCH(unique_sub[[#This Row],[SSGUID]],allsections[SGUID],0),1)</f>
        <v>FO 01.01 Locatiegeschiedenis</v>
      </c>
      <c r="M4" t="str">
        <f>INDEX(allsections[[S]:[Order]],MATCH(unique_sub[[#This Row],[SSGUID]],allsections[SGUID],0),2)</f>
        <v>-</v>
      </c>
      <c r="N4">
        <f>INDEX(allsections[[S]:[Order]],MATCH(unique_sub[[#This Row],[SSGUID]],allsections[SGUID],0),3)</f>
        <v>101</v>
      </c>
      <c r="P4" t="s">
        <v>208</v>
      </c>
      <c r="Q4" t="s">
        <v>576</v>
      </c>
      <c r="R4" s="40" t="str">
        <f t="shared" si="0"/>
        <v>3YIgWsy9P8ND3BJPQGnD0j6OqbxahSFlVeKhLRgYFytR</v>
      </c>
      <c r="S4" s="40">
        <f>INDEX(allsections[[S]:[Order]],MATCH(P4,allsections[SGUID],0),3)</f>
        <v>1</v>
      </c>
      <c r="T4" s="40">
        <f>INDEX(allsections[[S]:[Order]],MATCH(Q4,allsections[SGUID],0),3)</f>
        <v>103</v>
      </c>
      <c r="V4">
        <f>COUNTIF(Z:Z,sectionsubsection[[#This Row],[Title]])</f>
        <v>1</v>
      </c>
      <c r="Z4" s="46" t="s">
        <v>1064</v>
      </c>
      <c r="AA4" s="46" t="e">
        <f>INDEX(allsections[[S]:[Order]],MATCH(X4,allsections[SGUID],0),3)</f>
        <v>#N/A</v>
      </c>
      <c r="AB4" s="46" t="e">
        <f>INDEX(allsections[[S]:[Order]],MATCH(Y4,allsections[SGUID],0),3)</f>
        <v>#N/A</v>
      </c>
      <c r="AC4" t="s">
        <v>1065</v>
      </c>
    </row>
    <row r="5" spans="1:29" x14ac:dyDescent="0.25">
      <c r="A5" t="s">
        <v>895</v>
      </c>
      <c r="B5" t="s">
        <v>1066</v>
      </c>
      <c r="C5" t="s">
        <v>1060</v>
      </c>
      <c r="D5">
        <v>1201</v>
      </c>
      <c r="F5" t="s">
        <v>58</v>
      </c>
      <c r="G5" t="str">
        <f>INDEX(allsections[[S]:[Order]],MATCH(unique_sections[[#This Row],[SGUID]],allsections[SGUID],0),1)</f>
        <v>FO 03 PLANTENVERMEERDERINGSMATERIAAL</v>
      </c>
      <c r="H5" t="s">
        <v>1060</v>
      </c>
      <c r="I5">
        <f>INDEX(allsections[[S]:[Order]],MATCH(unique_sections[[#This Row],[SGUID]],allsections[SGUID],0),3)</f>
        <v>3</v>
      </c>
      <c r="K5" t="s">
        <v>255</v>
      </c>
      <c r="L5" t="str">
        <f>INDEX(allsections[[S]:[Order]],MATCH(unique_sub[[#This Row],[SSGUID]],allsections[SGUID],0),1)</f>
        <v>FO 01.02 Uitbestede activiteiten</v>
      </c>
      <c r="M5" t="str">
        <f>INDEX(allsections[[S]:[Order]],MATCH(unique_sub[[#This Row],[SSGUID]],allsections[SGUID],0),2)</f>
        <v>-</v>
      </c>
      <c r="N5">
        <f>INDEX(allsections[[S]:[Order]],MATCH(unique_sub[[#This Row],[SSGUID]],allsections[SGUID],0),3)</f>
        <v>102</v>
      </c>
      <c r="P5" t="s">
        <v>124</v>
      </c>
      <c r="Q5" t="s">
        <v>183</v>
      </c>
      <c r="R5" s="40" t="str">
        <f t="shared" si="0"/>
        <v>2BGuoLOuGR86Am1Hf7hCiG5VavlH2MeUS17rVAik4joc</v>
      </c>
      <c r="S5" s="40">
        <f>INDEX(allsections[[S]:[Order]],MATCH(P5,allsections[SGUID],0),3)</f>
        <v>7</v>
      </c>
      <c r="T5" s="40">
        <f>INDEX(allsections[[S]:[Order]],MATCH(Q5,allsections[SGUID],0),3)</f>
        <v>706</v>
      </c>
      <c r="V5">
        <f>COUNTIF(Z:Z,sectionsubsection[[#This Row],[Title]])</f>
        <v>1</v>
      </c>
      <c r="Z5" s="46" t="s">
        <v>1067</v>
      </c>
      <c r="AA5" s="46" t="e">
        <f>INDEX(allsections[[S]:[Order]],MATCH(X5,allsections[SGUID],0),3)</f>
        <v>#N/A</v>
      </c>
      <c r="AB5" s="46" t="e">
        <f>INDEX(allsections[[S]:[Order]],MATCH(Y5,allsections[SGUID],0),3)</f>
        <v>#N/A</v>
      </c>
      <c r="AC5" t="s">
        <v>1068</v>
      </c>
    </row>
    <row r="6" spans="1:29" x14ac:dyDescent="0.25">
      <c r="A6" t="s">
        <v>894</v>
      </c>
      <c r="B6" t="s">
        <v>1069</v>
      </c>
      <c r="C6" t="s">
        <v>1070</v>
      </c>
      <c r="D6">
        <v>12</v>
      </c>
      <c r="F6" t="s">
        <v>49</v>
      </c>
      <c r="G6" t="str">
        <f>INDEX(allsections[[S]:[Order]],MATCH(unique_sections[[#This Row],[SGUID]],allsections[SGUID],0),1)</f>
        <v>FO 04 BODEM, PLANTENVOEDING EN MESTSTOFFEN</v>
      </c>
      <c r="H6" t="s">
        <v>1060</v>
      </c>
      <c r="I6">
        <f>INDEX(allsections[[S]:[Order]],MATCH(unique_sections[[#This Row],[SGUID]],allsections[SGUID],0),3)</f>
        <v>4</v>
      </c>
      <c r="K6" t="s">
        <v>576</v>
      </c>
      <c r="L6" t="str">
        <f>INDEX(allsections[[S]:[Order]],MATCH(unique_sub[[#This Row],[SSGUID]],allsections[SGUID],0),1)</f>
        <v>FO 01.03 Interne documentatie</v>
      </c>
      <c r="M6" t="str">
        <f>INDEX(allsections[[S]:[Order]],MATCH(unique_sub[[#This Row],[SSGUID]],allsections[SGUID],0),2)</f>
        <v>-</v>
      </c>
      <c r="N6">
        <f>INDEX(allsections[[S]:[Order]],MATCH(unique_sub[[#This Row],[SSGUID]],allsections[SGUID],0),3)</f>
        <v>103</v>
      </c>
      <c r="P6" t="s">
        <v>287</v>
      </c>
      <c r="Q6" t="s">
        <v>498</v>
      </c>
      <c r="R6" s="40" t="str">
        <f t="shared" si="0"/>
        <v>3labXsBTDnp2nMlbS2V5AI3bNRfY2TpP6vkYKG0u4wwr</v>
      </c>
      <c r="S6" s="40">
        <f>INDEX(allsections[[S]:[Order]],MATCH(P6,allsections[SGUID],0),3)</f>
        <v>2</v>
      </c>
      <c r="T6" s="40">
        <f>INDEX(allsections[[S]:[Order]],MATCH(Q6,allsections[SGUID],0),3)</f>
        <v>203</v>
      </c>
      <c r="V6">
        <f>COUNTIF(Z:Z,sectionsubsection[[#This Row],[Title]])</f>
        <v>1</v>
      </c>
      <c r="Z6" s="46" t="s">
        <v>1071</v>
      </c>
      <c r="AA6" s="46" t="e">
        <f>INDEX(allsections[[S]:[Order]],MATCH(X6,allsections[SGUID],0),3)</f>
        <v>#N/A</v>
      </c>
      <c r="AB6" s="46" t="e">
        <f>INDEX(allsections[[S]:[Order]],MATCH(Y6,allsections[SGUID],0),3)</f>
        <v>#N/A</v>
      </c>
      <c r="AC6" t="s">
        <v>1072</v>
      </c>
    </row>
    <row r="7" spans="1:29" x14ac:dyDescent="0.25">
      <c r="A7" t="s">
        <v>908</v>
      </c>
      <c r="B7" t="s">
        <v>1073</v>
      </c>
      <c r="C7" t="s">
        <v>1060</v>
      </c>
      <c r="D7">
        <v>1202</v>
      </c>
      <c r="F7" t="s">
        <v>541</v>
      </c>
      <c r="G7" t="str">
        <f>INDEX(allsections[[S]:[Order]],MATCH(unique_sections[[#This Row],[SGUID]],allsections[SGUID],0),1)</f>
        <v>FO 05 WATERBEHEER</v>
      </c>
      <c r="H7" t="s">
        <v>1060</v>
      </c>
      <c r="I7">
        <f>INDEX(allsections[[S]:[Order]],MATCH(unique_sections[[#This Row],[SGUID]],allsections[SGUID],0),3)</f>
        <v>5</v>
      </c>
      <c r="K7" t="s">
        <v>209</v>
      </c>
      <c r="L7" t="str">
        <f>INDEX(allsections[[S]:[Order]],MATCH(unique_sub[[#This Row],[SSGUID]],allsections[SGUID],0),1)</f>
        <v>FO 01.04 Training en toewijzing van verantwoordelijkheden</v>
      </c>
      <c r="M7" t="str">
        <f>INDEX(allsections[[S]:[Order]],MATCH(unique_sub[[#This Row],[SSGUID]],allsections[SGUID],0),2)</f>
        <v>-</v>
      </c>
      <c r="N7">
        <f>INDEX(allsections[[S]:[Order]],MATCH(unique_sub[[#This Row],[SSGUID]],allsections[SGUID],0),3)</f>
        <v>104</v>
      </c>
      <c r="P7" t="s">
        <v>247</v>
      </c>
      <c r="Q7" t="s">
        <v>248</v>
      </c>
      <c r="R7" s="40" t="str">
        <f t="shared" si="0"/>
        <v>6MLbOSTUhL6svPsQwb6NH65TvyR0UgB0EOmnMkFaZftX</v>
      </c>
      <c r="S7" s="40">
        <f>INDEX(allsections[[S]:[Order]],MATCH(P7,allsections[SGUID],0),3)</f>
        <v>9</v>
      </c>
      <c r="T7" s="40">
        <f>INDEX(allsections[[S]:[Order]],MATCH(Q7,allsections[SGUID],0),3)</f>
        <v>0</v>
      </c>
      <c r="V7">
        <f>COUNTIF(Z:Z,sectionsubsection[[#This Row],[Title]])</f>
        <v>1</v>
      </c>
      <c r="Z7" s="46" t="s">
        <v>1074</v>
      </c>
      <c r="AA7" s="46" t="e">
        <f>INDEX(allsections[[S]:[Order]],MATCH(X7,allsections[SGUID],0),3)</f>
        <v>#N/A</v>
      </c>
      <c r="AB7" s="46" t="e">
        <f>INDEX(allsections[[S]:[Order]],MATCH(Y7,allsections[SGUID],0),3)</f>
        <v>#N/A</v>
      </c>
      <c r="AC7" t="s">
        <v>1075</v>
      </c>
    </row>
    <row r="8" spans="1:29" x14ac:dyDescent="0.25">
      <c r="A8" t="s">
        <v>248</v>
      </c>
      <c r="B8" t="s">
        <v>1060</v>
      </c>
      <c r="C8" t="s">
        <v>1060</v>
      </c>
      <c r="F8" t="s">
        <v>467</v>
      </c>
      <c r="G8" t="str">
        <f>INDEX(allsections[[S]:[Order]],MATCH(unique_sections[[#This Row],[SGUID]],allsections[SGUID],0),1)</f>
        <v>FO 06 GEÏNTEGREERDE BESTRIJDING</v>
      </c>
      <c r="H8" t="s">
        <v>1060</v>
      </c>
      <c r="I8">
        <f>INDEX(allsections[[S]:[Order]],MATCH(unique_sections[[#This Row],[SGUID]],allsections[SGUID],0),3)</f>
        <v>6</v>
      </c>
      <c r="K8" t="s">
        <v>676</v>
      </c>
      <c r="L8" t="str">
        <f>INDEX(allsections[[S]:[Order]],MATCH(unique_sub[[#This Row],[SSGUID]],allsections[SGUID],0),1)</f>
        <v>FO 01.05 Eisen van de klant</v>
      </c>
      <c r="M8" t="str">
        <f>INDEX(allsections[[S]:[Order]],MATCH(unique_sub[[#This Row],[SSGUID]],allsections[SGUID],0),2)</f>
        <v>-</v>
      </c>
      <c r="N8">
        <f>INDEX(allsections[[S]:[Order]],MATCH(unique_sub[[#This Row],[SSGUID]],allsections[SGUID],0),3)</f>
        <v>105</v>
      </c>
      <c r="P8" t="s">
        <v>208</v>
      </c>
      <c r="Q8" t="s">
        <v>689</v>
      </c>
      <c r="R8" s="40" t="str">
        <f t="shared" si="0"/>
        <v>3YIgWsy9P8ND3BJPQGnD0j3Fg5RTdQ7a6O2THEvpVWrG</v>
      </c>
      <c r="S8" s="40">
        <f>INDEX(allsections[[S]:[Order]],MATCH(P8,allsections[SGUID],0),3)</f>
        <v>1</v>
      </c>
      <c r="T8" s="40">
        <f>INDEX(allsections[[S]:[Order]],MATCH(Q8,allsections[SGUID],0),3)</f>
        <v>101</v>
      </c>
      <c r="V8">
        <f>COUNTIF(Z:Z,sectionsubsection[[#This Row],[Title]])</f>
        <v>1</v>
      </c>
      <c r="Z8" s="46" t="s">
        <v>1076</v>
      </c>
      <c r="AA8" s="46" t="e">
        <f>INDEX(allsections[[S]:[Order]],MATCH(X8,allsections[SGUID],0),3)</f>
        <v>#N/A</v>
      </c>
      <c r="AB8" s="46" t="e">
        <f>INDEX(allsections[[S]:[Order]],MATCH(Y8,allsections[SGUID],0),3)</f>
        <v>#N/A</v>
      </c>
      <c r="AC8" t="s">
        <v>1077</v>
      </c>
    </row>
    <row r="9" spans="1:29" x14ac:dyDescent="0.25">
      <c r="A9" t="s">
        <v>295</v>
      </c>
      <c r="B9" t="s">
        <v>1078</v>
      </c>
      <c r="C9" t="s">
        <v>1060</v>
      </c>
      <c r="D9">
        <v>13</v>
      </c>
      <c r="F9" t="s">
        <v>124</v>
      </c>
      <c r="G9" t="str">
        <f>INDEX(allsections[[S]:[Order]],MATCH(unique_sections[[#This Row],[SGUID]],allsections[SGUID],0),1)</f>
        <v>FO 07 GEWASBESCHERMINGSMIDDELEN</v>
      </c>
      <c r="H9" t="str">
        <f>INDEX(allsections[[S]:[Order]],MATCH(unique_sections[[#This Row],[SGUID]],allsections[SGUID],0),2)</f>
        <v>-</v>
      </c>
      <c r="I9">
        <f>INDEX(allsections[[S]:[Order]],MATCH(unique_sections[[#This Row],[SGUID]],allsections[SGUID],0),3)</f>
        <v>7</v>
      </c>
      <c r="K9" t="s">
        <v>549</v>
      </c>
      <c r="L9" t="str">
        <f>INDEX(allsections[[S]:[Order]],MATCH(unique_sub[[#This Row],[SSGUID]],allsections[SGUID],0),1)</f>
        <v>FO 01.06 Klachten</v>
      </c>
      <c r="M9" t="str">
        <f>INDEX(allsections[[S]:[Order]],MATCH(unique_sub[[#This Row],[SSGUID]],allsections[SGUID],0),2)</f>
        <v>-</v>
      </c>
      <c r="N9">
        <f>INDEX(allsections[[S]:[Order]],MATCH(unique_sub[[#This Row],[SSGUID]],allsections[SGUID],0),3)</f>
        <v>106</v>
      </c>
      <c r="P9" t="s">
        <v>287</v>
      </c>
      <c r="Q9" t="s">
        <v>843</v>
      </c>
      <c r="R9" s="40" t="str">
        <f t="shared" si="0"/>
        <v>3labXsBTDnp2nMlbS2V5AI3IMlwAGWtNQ8ZjIBrbKwsL</v>
      </c>
      <c r="S9" s="40">
        <f>INDEX(allsections[[S]:[Order]],MATCH(P9,allsections[SGUID],0),3)</f>
        <v>2</v>
      </c>
      <c r="T9" s="40">
        <f>INDEX(allsections[[S]:[Order]],MATCH(Q9,allsections[SGUID],0),3)</f>
        <v>205</v>
      </c>
      <c r="V9">
        <f>COUNTIF(Z:Z,sectionsubsection[[#This Row],[Title]])</f>
        <v>1</v>
      </c>
      <c r="Z9" s="46" t="s">
        <v>1079</v>
      </c>
      <c r="AA9" s="46" t="e">
        <f>INDEX(allsections[[S]:[Order]],MATCH(X9,allsections[SGUID],0),3)</f>
        <v>#N/A</v>
      </c>
      <c r="AB9" s="46" t="e">
        <f>INDEX(allsections[[S]:[Order]],MATCH(Y9,allsections[SGUID],0),3)</f>
        <v>#N/A</v>
      </c>
      <c r="AC9" t="s">
        <v>1080</v>
      </c>
    </row>
    <row r="10" spans="1:29" x14ac:dyDescent="0.25">
      <c r="A10" t="s">
        <v>921</v>
      </c>
      <c r="B10" t="s">
        <v>1081</v>
      </c>
      <c r="C10" t="s">
        <v>1060</v>
      </c>
      <c r="D10">
        <v>801</v>
      </c>
      <c r="F10" t="s">
        <v>886</v>
      </c>
      <c r="G10" t="str">
        <f>INDEX(allsections[[S]:[Order]],MATCH(unique_sections[[#This Row],[SGUID]],allsections[SGUID],0),1)</f>
        <v>FO 08 NAOOGST</v>
      </c>
      <c r="H10" t="str">
        <f>INDEX(allsections[[S]:[Order]],MATCH(unique_sections[[#This Row],[SGUID]],allsections[SGUID],0),2)</f>
        <v>-</v>
      </c>
      <c r="I10">
        <f>INDEX(allsections[[S]:[Order]],MATCH(unique_sections[[#This Row],[SGUID]],allsections[SGUID],0),3)</f>
        <v>8</v>
      </c>
      <c r="K10" t="s">
        <v>556</v>
      </c>
      <c r="L10" t="str">
        <f>INDEX(allsections[[S]:[Order]],MATCH(unique_sub[[#This Row],[SSGUID]],allsections[SGUID],0),1)</f>
        <v>FO 01.07 Niet-conforme producten</v>
      </c>
      <c r="M10" t="str">
        <f>INDEX(allsections[[S]:[Order]],MATCH(unique_sub[[#This Row],[SSGUID]],allsections[SGUID],0),2)</f>
        <v>-</v>
      </c>
      <c r="N10">
        <f>INDEX(allsections[[S]:[Order]],MATCH(unique_sub[[#This Row],[SSGUID]],allsections[SGUID],0),3)</f>
        <v>107</v>
      </c>
      <c r="P10" t="s">
        <v>124</v>
      </c>
      <c r="Q10" t="s">
        <v>793</v>
      </c>
      <c r="R10" s="40" t="str">
        <f t="shared" si="0"/>
        <v>2BGuoLOuGR86Am1Hf7hCiGr4Wl5viNqALmYQehnJigP</v>
      </c>
      <c r="S10" s="40">
        <f>INDEX(allsections[[S]:[Order]],MATCH(P10,allsections[SGUID],0),3)</f>
        <v>7</v>
      </c>
      <c r="T10" s="40">
        <f>INDEX(allsections[[S]:[Order]],MATCH(Q10,allsections[SGUID],0),3)</f>
        <v>703</v>
      </c>
      <c r="V10">
        <f>COUNTIF(Z:Z,sectionsubsection[[#This Row],[Title]])</f>
        <v>1</v>
      </c>
      <c r="Z10" s="46" t="s">
        <v>1082</v>
      </c>
      <c r="AA10" s="46" t="e">
        <f>INDEX(allsections[[S]:[Order]],MATCH(X10,allsections[SGUID],0),3)</f>
        <v>#N/A</v>
      </c>
      <c r="AB10" s="46" t="e">
        <f>INDEX(allsections[[S]:[Order]],MATCH(Y10,allsections[SGUID],0),3)</f>
        <v>#N/A</v>
      </c>
      <c r="AC10" t="s">
        <v>1083</v>
      </c>
    </row>
    <row r="11" spans="1:29" ht="60" x14ac:dyDescent="0.25">
      <c r="A11" t="s">
        <v>542</v>
      </c>
      <c r="B11" s="57" t="s">
        <v>1084</v>
      </c>
      <c r="C11" t="s">
        <v>1060</v>
      </c>
      <c r="D11">
        <v>501</v>
      </c>
      <c r="F11" t="s">
        <v>247</v>
      </c>
      <c r="G11" t="str">
        <f>INDEX(allsections[[S]:[Order]],MATCH(unique_sections[[#This Row],[SGUID]],allsections[SGUID],0),1)</f>
        <v>FO 09 AFVALBEHEER</v>
      </c>
      <c r="H11" t="s">
        <v>1060</v>
      </c>
      <c r="I11">
        <f>INDEX(allsections[[S]:[Order]],MATCH(unique_sections[[#This Row],[SGUID]],allsections[SGUID],0),3)</f>
        <v>9</v>
      </c>
      <c r="K11" t="s">
        <v>563</v>
      </c>
      <c r="L11" t="str">
        <f>INDEX(allsections[[S]:[Order]],MATCH(unique_sub[[#This Row],[SSGUID]],allsections[SGUID],0),1)</f>
        <v>FO 01.08 Recallprocedure</v>
      </c>
      <c r="M11" t="str">
        <f>INDEX(allsections[[S]:[Order]],MATCH(unique_sub[[#This Row],[SSGUID]],allsections[SGUID],0),2)</f>
        <v>-</v>
      </c>
      <c r="N11">
        <f>INDEX(allsections[[S]:[Order]],MATCH(unique_sub[[#This Row],[SSGUID]],allsections[SGUID],0),3)</f>
        <v>108</v>
      </c>
      <c r="P11" t="s">
        <v>58</v>
      </c>
      <c r="Q11" t="s">
        <v>812</v>
      </c>
      <c r="R11" s="40" t="str">
        <f t="shared" si="0"/>
        <v>5g1godsQJRqbjZxI603Etm2ea1rhckQVrSaK28J1Se0f</v>
      </c>
      <c r="S11" s="40">
        <f>INDEX(allsections[[S]:[Order]],MATCH(P11,allsections[SGUID],0),3)</f>
        <v>3</v>
      </c>
      <c r="T11" s="40">
        <f>INDEX(allsections[[S]:[Order]],MATCH(Q11,allsections[SGUID],0),3)</f>
        <v>301</v>
      </c>
      <c r="V11">
        <f>COUNTIF(Z:Z,sectionsubsection[[#This Row],[Title]])</f>
        <v>1</v>
      </c>
      <c r="Z11" s="46" t="s">
        <v>1085</v>
      </c>
      <c r="AA11" s="46" t="e">
        <f>INDEX(allsections[[S]:[Order]],MATCH(X11,allsections[SGUID],0),3)</f>
        <v>#N/A</v>
      </c>
      <c r="AB11" s="46" t="e">
        <f>INDEX(allsections[[S]:[Order]],MATCH(Y11,allsections[SGUID],0),3)</f>
        <v>#N/A</v>
      </c>
      <c r="AC11" t="s">
        <v>1086</v>
      </c>
    </row>
    <row r="12" spans="1:29" ht="45" x14ac:dyDescent="0.25">
      <c r="A12" t="s">
        <v>541</v>
      </c>
      <c r="B12" s="57" t="s">
        <v>1087</v>
      </c>
      <c r="C12" t="s">
        <v>1060</v>
      </c>
      <c r="D12">
        <v>5</v>
      </c>
      <c r="F12" t="s">
        <v>320</v>
      </c>
      <c r="G12" t="str">
        <f>INDEX(allsections[[S]:[Order]],MATCH(unique_sections[[#This Row],[SGUID]],allsections[SGUID],0),1)</f>
        <v xml:space="preserve">FO 10 BIODIVERSITEIT
</v>
      </c>
      <c r="H12" t="str">
        <f>INDEX(allsections[[S]:[Order]],MATCH(unique_sections[[#This Row],[SGUID]],allsections[SGUID],0),2)</f>
        <v>-</v>
      </c>
      <c r="I12">
        <f>INDEX(allsections[[S]:[Order]],MATCH(unique_sections[[#This Row],[SGUID]],allsections[SGUID],0),3)</f>
        <v>10</v>
      </c>
      <c r="K12" t="s">
        <v>352</v>
      </c>
      <c r="L12" t="str">
        <f>INDEX(allsections[[S]:[Order]],MATCH(unique_sub[[#This Row],[SSGUID]],allsections[SGUID],0),1)</f>
        <v>FO 02.01 Traceerbaarheid</v>
      </c>
      <c r="M12" t="str">
        <f>INDEX(allsections[[S]:[Order]],MATCH(unique_sub[[#This Row],[SSGUID]],allsections[SGUID],0),2)</f>
        <v>-</v>
      </c>
      <c r="N12">
        <f>INDEX(allsections[[S]:[Order]],MATCH(unique_sub[[#This Row],[SSGUID]],allsections[SGUID],0),3)</f>
        <v>201</v>
      </c>
      <c r="P12" t="s">
        <v>886</v>
      </c>
      <c r="Q12" t="s">
        <v>887</v>
      </c>
      <c r="R12" s="40" t="str">
        <f t="shared" si="0"/>
        <v>5JIgB3UDpDaQaRmTmuUpoo64wGe3MdQzgQigsw2nGTdA</v>
      </c>
      <c r="S12" s="40">
        <f>INDEX(allsections[[S]:[Order]],MATCH(P12,allsections[SGUID],0),3)</f>
        <v>8</v>
      </c>
      <c r="T12" s="40">
        <f>INDEX(allsections[[S]:[Order]],MATCH(Q12,allsections[SGUID],0),3)</f>
        <v>802</v>
      </c>
      <c r="V12">
        <f>COUNTIF(Z:Z,sectionsubsection[[#This Row],[Title]])</f>
        <v>1</v>
      </c>
      <c r="Z12" s="46" t="s">
        <v>1088</v>
      </c>
      <c r="AA12" s="46" t="e">
        <f>INDEX(allsections[[S]:[Order]],MATCH(X12,allsections[SGUID],0),3)</f>
        <v>#N/A</v>
      </c>
      <c r="AB12" s="46" t="e">
        <f>INDEX(allsections[[S]:[Order]],MATCH(Y12,allsections[SGUID],0),3)</f>
        <v>#N/A</v>
      </c>
      <c r="AC12" t="s">
        <v>1089</v>
      </c>
    </row>
    <row r="13" spans="1:29" ht="90" x14ac:dyDescent="0.25">
      <c r="A13" t="s">
        <v>958</v>
      </c>
      <c r="B13" s="57" t="s">
        <v>1090</v>
      </c>
      <c r="C13" t="s">
        <v>1060</v>
      </c>
      <c r="D13">
        <v>1203</v>
      </c>
      <c r="F13" t="s">
        <v>365</v>
      </c>
      <c r="G13" t="str">
        <f>INDEX(allsections[[S]:[Order]],MATCH(unique_sections[[#This Row],[SGUID]],allsections[SGUID],0),1)</f>
        <v xml:space="preserve">FO 11 ENERGIE-EFFICIËNTIE </v>
      </c>
      <c r="H13" t="s">
        <v>1060</v>
      </c>
      <c r="I13">
        <f>INDEX(allsections[[S]:[Order]],MATCH(unique_sections[[#This Row],[SGUID]],allsections[SGUID],0),3)</f>
        <v>11</v>
      </c>
      <c r="K13" t="s">
        <v>372</v>
      </c>
      <c r="L13" t="str">
        <f>INDEX(allsections[[S]:[Order]],MATCH(unique_sub[[#This Row],[SSGUID]],allsections[SGUID],0),1)</f>
        <v>FO 02.02 Parallel eigendom</v>
      </c>
      <c r="M13" t="str">
        <f>INDEX(allsections[[S]:[Order]],MATCH(unique_sub[[#This Row],[SSGUID]],allsections[SGUID],0),2)</f>
        <v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v>
      </c>
      <c r="N13">
        <f>INDEX(allsections[[S]:[Order]],MATCH(unique_sub[[#This Row],[SSGUID]],allsections[SGUID],0),3)</f>
        <v>202</v>
      </c>
      <c r="P13" t="s">
        <v>894</v>
      </c>
      <c r="Q13" t="s">
        <v>895</v>
      </c>
      <c r="R13" s="40" t="str">
        <f t="shared" si="0"/>
        <v>4a4Qd6ndeeA7u3kN8ZP1We7e2OTmZvHrA9xmbHveLBmp</v>
      </c>
      <c r="S13" s="40">
        <f>INDEX(allsections[[S]:[Order]],MATCH(P13,allsections[SGUID],0),3)</f>
        <v>12</v>
      </c>
      <c r="T13" s="40">
        <f>INDEX(allsections[[S]:[Order]],MATCH(Q13,allsections[SGUID],0),3)</f>
        <v>1201</v>
      </c>
      <c r="V13">
        <f>COUNTIF(Z:Z,sectionsubsection[[#This Row],[Title]])</f>
        <v>1</v>
      </c>
      <c r="Z13" s="46" t="s">
        <v>1091</v>
      </c>
      <c r="AA13" s="46" t="e">
        <f>INDEX(allsections[[S]:[Order]],MATCH(X13,allsections[SGUID],0),3)</f>
        <v>#N/A</v>
      </c>
      <c r="AB13" s="46" t="e">
        <f>INDEX(allsections[[S]:[Order]],MATCH(Y13,allsections[SGUID],0),3)</f>
        <v>#N/A</v>
      </c>
      <c r="AC13" t="s">
        <v>1092</v>
      </c>
    </row>
    <row r="14" spans="1:29" ht="120" x14ac:dyDescent="0.25">
      <c r="A14" t="s">
        <v>209</v>
      </c>
      <c r="B14" s="57" t="s">
        <v>1093</v>
      </c>
      <c r="C14" t="s">
        <v>1060</v>
      </c>
      <c r="D14">
        <v>104</v>
      </c>
      <c r="F14" t="s">
        <v>894</v>
      </c>
      <c r="G14" t="str">
        <f>INDEX(allsections[[S]:[Order]],MATCH(unique_sections[[#This Row],[SGUID]],allsections[SGUID],0),1)</f>
        <v>FO 12 GEZONDHEID EN VEILIGHEID VAN MEDEWERKERS</v>
      </c>
      <c r="H14" t="str">
        <f>INDEX(allsections[[S]:[Order]],MATCH(unique_sections[[#This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I14">
        <f>INDEX(allsections[[S]:[Order]],MATCH(unique_sections[[#This Row],[SGUID]],allsections[SGUID],0),3)</f>
        <v>12</v>
      </c>
      <c r="K14" t="s">
        <v>498</v>
      </c>
      <c r="L14" t="str">
        <f>INDEX(allsections[[S]:[Order]],MATCH(unique_sub[[#This Row],[SSGUID]],allsections[SGUID],0),1)</f>
        <v>FO 02.03 Massabalans</v>
      </c>
      <c r="M14" t="str">
        <f>INDEX(allsections[[S]:[Order]],MATCH(unique_sub[[#This Row],[SSGUID]],allsections[SGUID],0),2)</f>
        <v>-</v>
      </c>
      <c r="N14">
        <f>INDEX(allsections[[S]:[Order]],MATCH(unique_sub[[#This Row],[SSGUID]],allsections[SGUID],0),3)</f>
        <v>203</v>
      </c>
      <c r="P14" t="s">
        <v>124</v>
      </c>
      <c r="Q14" t="s">
        <v>228</v>
      </c>
      <c r="R14" s="40" t="str">
        <f t="shared" si="0"/>
        <v>2BGuoLOuGR86Am1Hf7hCiGaJyo4GEfHW26SGyqyk8my</v>
      </c>
      <c r="S14" s="40">
        <f>INDEX(allsections[[S]:[Order]],MATCH(P14,allsections[SGUID],0),3)</f>
        <v>7</v>
      </c>
      <c r="T14" s="40">
        <f>INDEX(allsections[[S]:[Order]],MATCH(Q14,allsections[SGUID],0),3)</f>
        <v>707</v>
      </c>
      <c r="V14">
        <f>COUNTIF(Z:Z,sectionsubsection[[#This Row],[Title]])</f>
        <v>1</v>
      </c>
      <c r="Z14" s="46" t="s">
        <v>1094</v>
      </c>
      <c r="AA14" s="46" t="e">
        <f>INDEX(allsections[[S]:[Order]],MATCH(X14,allsections[SGUID],0),3)</f>
        <v>#N/A</v>
      </c>
      <c r="AB14" s="46" t="e">
        <f>INDEX(allsections[[S]:[Order]],MATCH(Y14,allsections[SGUID],0),3)</f>
        <v>#N/A</v>
      </c>
      <c r="AC14" t="s">
        <v>1095</v>
      </c>
    </row>
    <row r="15" spans="1:29" ht="30" x14ac:dyDescent="0.25">
      <c r="A15" t="s">
        <v>208</v>
      </c>
      <c r="B15" s="57" t="s">
        <v>1096</v>
      </c>
      <c r="C15" t="s">
        <v>1060</v>
      </c>
      <c r="D15">
        <v>1</v>
      </c>
      <c r="F15" t="s">
        <v>295</v>
      </c>
      <c r="G15" t="str">
        <f>INDEX(allsections[[S]:[Order]],MATCH(unique_sections[[#This Row],[SGUID]],allsections[SGUID],0),1)</f>
        <v>FO 13 WELZIJN VAN MEDEWERKERS</v>
      </c>
      <c r="H15" t="str">
        <f>INDEX(allsections[[S]:[Order]],MATCH(unique_sections[[#This Row],[SGUID]],allsections[SGUID],0),2)</f>
        <v>-</v>
      </c>
      <c r="I15">
        <f>INDEX(allsections[[S]:[Order]],MATCH(unique_sections[[#This Row],[SGUID]],allsections[SGUID],0),3)</f>
        <v>13</v>
      </c>
      <c r="K15" t="s">
        <v>288</v>
      </c>
      <c r="L15" t="str">
        <f>INDEX(allsections[[S]:[Order]],MATCH(unique_sub[[#This Row],[SSGUID]],allsections[SGUID],0),1)</f>
        <v>FO 02.04 GLOBALG.A.P.-status</v>
      </c>
      <c r="M15" t="str">
        <f>INDEX(allsections[[S]:[Order]],MATCH(unique_sub[[#This Row],[SSGUID]],allsections[SGUID],0),2)</f>
        <v>-</v>
      </c>
      <c r="N15">
        <f>INDEX(allsections[[S]:[Order]],MATCH(unique_sub[[#This Row],[SSGUID]],allsections[SGUID],0),3)</f>
        <v>204</v>
      </c>
      <c r="P15" t="s">
        <v>208</v>
      </c>
      <c r="Q15" t="s">
        <v>209</v>
      </c>
      <c r="R15" s="40" t="str">
        <f t="shared" si="0"/>
        <v>3YIgWsy9P8ND3BJPQGnD0j2pCca0Upzl3Nn66JUNHXeF</v>
      </c>
      <c r="S15" s="40">
        <f>INDEX(allsections[[S]:[Order]],MATCH(P15,allsections[SGUID],0),3)</f>
        <v>1</v>
      </c>
      <c r="T15" s="40">
        <f>INDEX(allsections[[S]:[Order]],MATCH(Q15,allsections[SGUID],0),3)</f>
        <v>104</v>
      </c>
      <c r="V15">
        <f>COUNTIF(Z:Z,sectionsubsection[[#This Row],[Title]])</f>
        <v>1</v>
      </c>
      <c r="Z15" s="46" t="s">
        <v>1097</v>
      </c>
      <c r="AA15" s="46" t="e">
        <f>INDEX(allsections[[S]:[Order]],MATCH(X15,allsections[SGUID],0),3)</f>
        <v>#N/A</v>
      </c>
      <c r="AB15" s="46" t="e">
        <f>INDEX(allsections[[S]:[Order]],MATCH(Y15,allsections[SGUID],0),3)</f>
        <v>#N/A</v>
      </c>
      <c r="AC15" t="s">
        <v>1098</v>
      </c>
    </row>
    <row r="16" spans="1:29" ht="180" x14ac:dyDescent="0.25">
      <c r="A16" t="s">
        <v>176</v>
      </c>
      <c r="B16" s="57" t="s">
        <v>1099</v>
      </c>
      <c r="C16" t="s">
        <v>1060</v>
      </c>
      <c r="D16">
        <v>704</v>
      </c>
      <c r="K16" t="s">
        <v>843</v>
      </c>
      <c r="L16" t="str">
        <f>INDEX(allsections[[S]:[Order]],MATCH(unique_sub[[#This Row],[SSGUID]],allsections[SGUID],0),1)</f>
        <v>FO 02.05 Gebruik van het logo</v>
      </c>
      <c r="M16" t="str">
        <f>INDEX(allsections[[S]:[Order]],MATCH(unique_sub[[#This Row],[SSGUID]],allsections[SGUID],0),2)</f>
        <v>-</v>
      </c>
      <c r="N16">
        <f>INDEX(allsections[[S]:[Order]],MATCH(unique_sub[[#This Row],[SSGUID]],allsections[SGUID],0),3)</f>
        <v>205</v>
      </c>
      <c r="P16" t="s">
        <v>124</v>
      </c>
      <c r="Q16" t="s">
        <v>176</v>
      </c>
      <c r="R16" s="40" t="str">
        <f t="shared" si="0"/>
        <v>2BGuoLOuGR86Am1Hf7hCiG3W7dGcEqSrkGPLpK2FPpjb</v>
      </c>
      <c r="S16" s="40">
        <f>INDEX(allsections[[S]:[Order]],MATCH(P16,allsections[SGUID],0),3)</f>
        <v>7</v>
      </c>
      <c r="T16" s="40">
        <f>INDEX(allsections[[S]:[Order]],MATCH(Q16,allsections[SGUID],0),3)</f>
        <v>704</v>
      </c>
      <c r="V16">
        <f>COUNTIF(Z:Z,sectionsubsection[[#This Row],[Title]])</f>
        <v>1</v>
      </c>
      <c r="Z16" s="46" t="s">
        <v>1100</v>
      </c>
      <c r="AA16" s="46" t="e">
        <f>INDEX(allsections[[S]:[Order]],MATCH(X16,allsections[SGUID],0),3)</f>
        <v>#N/A</v>
      </c>
      <c r="AB16" s="46" t="e">
        <f>INDEX(allsections[[S]:[Order]],MATCH(Y16,allsections[SGUID],0),3)</f>
        <v>#N/A</v>
      </c>
      <c r="AC16" t="s">
        <v>1101</v>
      </c>
    </row>
    <row r="17" spans="1:29" ht="75" x14ac:dyDescent="0.25">
      <c r="A17" t="s">
        <v>124</v>
      </c>
      <c r="B17" s="57" t="s">
        <v>1102</v>
      </c>
      <c r="C17" t="s">
        <v>1060</v>
      </c>
      <c r="D17">
        <v>7</v>
      </c>
      <c r="K17" t="s">
        <v>812</v>
      </c>
      <c r="L17" t="str">
        <f>INDEX(allsections[[S]:[Order]],MATCH(unique_sub[[#This Row],[SSGUID]],allsections[SGUID],0),1)</f>
        <v>FO 03.01 Vermeerderingsmateriaal</v>
      </c>
      <c r="M17" t="str">
        <f>INDEX(allsections[[S]:[Order]],MATCH(unique_sub[[#This Row],[SSGUID]],allsections[SGUID],0),2)</f>
        <v>-</v>
      </c>
      <c r="N17">
        <f>INDEX(allsections[[S]:[Order]],MATCH(unique_sub[[#This Row],[SSGUID]],allsections[SGUID],0),3)</f>
        <v>301</v>
      </c>
      <c r="P17" t="s">
        <v>124</v>
      </c>
      <c r="Q17" t="s">
        <v>169</v>
      </c>
      <c r="R17" s="40" t="str">
        <f t="shared" si="0"/>
        <v>2BGuoLOuGR86Am1Hf7hCiG3JTeuQtOc1OKqfRNulIqvM</v>
      </c>
      <c r="S17" s="40">
        <f>INDEX(allsections[[S]:[Order]],MATCH(P17,allsections[SGUID],0),3)</f>
        <v>7</v>
      </c>
      <c r="T17" s="40">
        <f>INDEX(allsections[[S]:[Order]],MATCH(Q17,allsections[SGUID],0),3)</f>
        <v>708</v>
      </c>
      <c r="V17">
        <f>COUNTIF(Z:Z,sectionsubsection[[#This Row],[Title]])</f>
        <v>1</v>
      </c>
      <c r="Z17" s="46" t="s">
        <v>1103</v>
      </c>
      <c r="AA17" s="46" t="e">
        <f>INDEX(allsections[[S]:[Order]],MATCH(X17,allsections[SGUID],0),3)</f>
        <v>#N/A</v>
      </c>
      <c r="AB17" s="46" t="e">
        <f>INDEX(allsections[[S]:[Order]],MATCH(Y17,allsections[SGUID],0),3)</f>
        <v>#N/A</v>
      </c>
      <c r="AC17" t="s">
        <v>1104</v>
      </c>
    </row>
    <row r="18" spans="1:29" ht="60" x14ac:dyDescent="0.25">
      <c r="A18" t="s">
        <v>416</v>
      </c>
      <c r="B18" s="57" t="s">
        <v>1105</v>
      </c>
      <c r="C18" t="s">
        <v>1060</v>
      </c>
      <c r="D18">
        <v>402</v>
      </c>
      <c r="K18" t="s">
        <v>59</v>
      </c>
      <c r="L18" t="str">
        <f>INDEX(allsections[[S]:[Order]],MATCH(unique_sub[[#This Row],[SSGUID]],allsections[SGUID],0),1)</f>
        <v>FO 03.02 Chemische behandelingen en coatings</v>
      </c>
      <c r="M18" t="str">
        <f>INDEX(allsections[[S]:[Order]],MATCH(unique_sub[[#This Row],[SSGUID]],allsections[SGUID],0),2)</f>
        <v>-</v>
      </c>
      <c r="N18">
        <f>INDEX(allsections[[S]:[Order]],MATCH(unique_sub[[#This Row],[SSGUID]],allsections[SGUID],0),3)</f>
        <v>302</v>
      </c>
      <c r="P18" t="s">
        <v>124</v>
      </c>
      <c r="Q18" t="s">
        <v>132</v>
      </c>
      <c r="R18" s="40" t="str">
        <f t="shared" si="0"/>
        <v>2BGuoLOuGR86Am1Hf7hCiGCnld8x4oHlmExTFHGeLjj</v>
      </c>
      <c r="S18" s="40">
        <f>INDEX(allsections[[S]:[Order]],MATCH(P18,allsections[SGUID],0),3)</f>
        <v>7</v>
      </c>
      <c r="T18" s="40">
        <f>INDEX(allsections[[S]:[Order]],MATCH(Q18,allsections[SGUID],0),3)</f>
        <v>702</v>
      </c>
      <c r="V18">
        <f>COUNTIF(Z:Z,sectionsubsection[[#This Row],[Title]])</f>
        <v>1</v>
      </c>
      <c r="Z18" s="46" t="s">
        <v>1106</v>
      </c>
      <c r="AA18" s="46" t="e">
        <f>INDEX(allsections[[S]:[Order]],MATCH(X18,allsections[SGUID],0),3)</f>
        <v>#N/A</v>
      </c>
      <c r="AB18" s="46" t="e">
        <f>INDEX(allsections[[S]:[Order]],MATCH(Y18,allsections[SGUID],0),3)</f>
        <v>#N/A</v>
      </c>
      <c r="AC18" t="s">
        <v>1107</v>
      </c>
    </row>
    <row r="19" spans="1:29" ht="105" x14ac:dyDescent="0.25">
      <c r="A19" t="s">
        <v>49</v>
      </c>
      <c r="B19" s="57" t="s">
        <v>1108</v>
      </c>
      <c r="C19" t="s">
        <v>1060</v>
      </c>
      <c r="D19">
        <v>4</v>
      </c>
      <c r="K19" t="s">
        <v>436</v>
      </c>
      <c r="L19" t="str">
        <f>INDEX(allsections[[S]:[Order]],MATCH(unique_sub[[#This Row],[SSGUID]],allsections[SGUID],0),1)</f>
        <v>FO 03.03 Genetisch gemodificeerde organismen</v>
      </c>
      <c r="M19" t="str">
        <f>INDEX(allsections[[S]:[Order]],MATCH(unique_sub[[#This Row],[SSGUID]],allsections[SGUID],0),2)</f>
        <v>-</v>
      </c>
      <c r="N19">
        <f>INDEX(allsections[[S]:[Order]],MATCH(unique_sub[[#This Row],[SSGUID]],allsections[SGUID],0),3)</f>
        <v>303</v>
      </c>
      <c r="P19" t="s">
        <v>49</v>
      </c>
      <c r="Q19" t="s">
        <v>87</v>
      </c>
      <c r="R19" s="40" t="str">
        <f t="shared" si="0"/>
        <v>IKtB5yVMmBF7k4LaDgUZw3yiRDwLwt1Ow5dQeFJqM2k</v>
      </c>
      <c r="S19" s="40">
        <f>INDEX(allsections[[S]:[Order]],MATCH(P19,allsections[SGUID],0),3)</f>
        <v>4</v>
      </c>
      <c r="T19" s="40">
        <f>INDEX(allsections[[S]:[Order]],MATCH(Q19,allsections[SGUID],0),3)</f>
        <v>407</v>
      </c>
      <c r="V19">
        <f>COUNTIF(Z:Z,sectionsubsection[[#This Row],[Title]])</f>
        <v>1</v>
      </c>
      <c r="Z19" s="46" t="s">
        <v>1109</v>
      </c>
      <c r="AA19" s="46" t="e">
        <f>INDEX(allsections[[S]:[Order]],MATCH(X19,allsections[SGUID],0),3)</f>
        <v>#N/A</v>
      </c>
      <c r="AB19" s="46" t="e">
        <f>INDEX(allsections[[S]:[Order]],MATCH(Y19,allsections[SGUID],0),3)</f>
        <v>#N/A</v>
      </c>
      <c r="AC19" t="s">
        <v>1110</v>
      </c>
    </row>
    <row r="20" spans="1:29" ht="45" x14ac:dyDescent="0.25">
      <c r="A20" t="s">
        <v>247</v>
      </c>
      <c r="B20" s="57" t="s">
        <v>1111</v>
      </c>
      <c r="C20" t="s">
        <v>1060</v>
      </c>
      <c r="D20">
        <v>9</v>
      </c>
      <c r="K20" t="s">
        <v>73</v>
      </c>
      <c r="L20" t="str">
        <f>INDEX(allsections[[S]:[Order]],MATCH(unique_sub[[#This Row],[SSGUID]],allsections[SGUID],0),1)</f>
        <v xml:space="preserve">FO 03.04 Overgangsperiode </v>
      </c>
      <c r="M20" t="str">
        <f>INDEX(allsections[[S]:[Order]],MATCH(unique_sub[[#This Row],[SSGUID]],allsections[SGUID],0),2)</f>
        <v>-</v>
      </c>
      <c r="N20">
        <f>INDEX(allsections[[S]:[Order]],MATCH(unique_sub[[#This Row],[SSGUID]],allsections[SGUID],0),3)</f>
        <v>304</v>
      </c>
      <c r="P20" t="s">
        <v>49</v>
      </c>
      <c r="Q20" t="s">
        <v>50</v>
      </c>
      <c r="R20" s="40" t="str">
        <f t="shared" si="0"/>
        <v>IKtB5yVMmBF7k4LaDgUZw4lUZQXD5tjtX2glVe4lraA</v>
      </c>
      <c r="S20" s="40">
        <f>INDEX(allsections[[S]:[Order]],MATCH(P20,allsections[SGUID],0),3)</f>
        <v>4</v>
      </c>
      <c r="T20" s="40">
        <f>INDEX(allsections[[S]:[Order]],MATCH(Q20,allsections[SGUID],0),3)</f>
        <v>406</v>
      </c>
      <c r="V20">
        <f>COUNTIF(Z:Z,sectionsubsection[[#This Row],[Title]])</f>
        <v>1</v>
      </c>
      <c r="Z20" s="46" t="s">
        <v>1112</v>
      </c>
      <c r="AA20" s="46" t="e">
        <f>INDEX(allsections[[S]:[Order]],MATCH(X20,allsections[SGUID],0),3)</f>
        <v>#N/A</v>
      </c>
      <c r="AB20" s="46" t="e">
        <f>INDEX(allsections[[S]:[Order]],MATCH(Y20,allsections[SGUID],0),3)</f>
        <v>#N/A</v>
      </c>
      <c r="AC20" t="s">
        <v>1113</v>
      </c>
    </row>
    <row r="21" spans="1:29" ht="60" x14ac:dyDescent="0.25">
      <c r="A21" t="s">
        <v>689</v>
      </c>
      <c r="B21" s="57" t="s">
        <v>1114</v>
      </c>
      <c r="C21" s="57" t="s">
        <v>1060</v>
      </c>
      <c r="D21">
        <v>101</v>
      </c>
      <c r="K21" t="s">
        <v>345</v>
      </c>
      <c r="L21" t="str">
        <f>INDEX(allsections[[S]:[Order]],MATCH(unique_sub[[#This Row],[SSGUID]],allsections[SGUID],0),1)</f>
        <v xml:space="preserve">FO 04.01 Bodembehoud
</v>
      </c>
      <c r="M21" t="str">
        <f>INDEX(allsections[[S]:[Order]],MATCH(unique_sub[[#This Row],[SSGUID]],allsections[SGUID],0),2)</f>
        <v>Een goed bodembeheer verzekert vruchtbaarheid op lange termijn, bevordert de productie en draagt bij aan de opbrengst. Niet van toepassing in het geval van gewassen die niet rechtstreeks in de grond worden geteeld (hydrocultuur of potplanten).</v>
      </c>
      <c r="N21">
        <f>INDEX(allsections[[S]:[Order]],MATCH(unique_sub[[#This Row],[SSGUID]],allsections[SGUID],0),3)</f>
        <v>401</v>
      </c>
      <c r="P21" t="s">
        <v>124</v>
      </c>
      <c r="Q21" t="s">
        <v>125</v>
      </c>
      <c r="R21" s="40" t="str">
        <f t="shared" si="0"/>
        <v>2BGuoLOuGR86Am1Hf7hCiG1WOpilQQJvvs3HIzyLlTD7</v>
      </c>
      <c r="S21" s="40">
        <f>INDEX(allsections[[S]:[Order]],MATCH(P21,allsections[SGUID],0),3)</f>
        <v>7</v>
      </c>
      <c r="T21" s="40">
        <f>INDEX(allsections[[S]:[Order]],MATCH(Q21,allsections[SGUID],0),3)</f>
        <v>701</v>
      </c>
      <c r="V21">
        <f>COUNTIF(Z:Z,sectionsubsection[[#This Row],[Title]])</f>
        <v>1</v>
      </c>
      <c r="Z21" s="46" t="s">
        <v>1115</v>
      </c>
      <c r="AA21" s="46" t="e">
        <f>INDEX(allsections[[S]:[Order]],MATCH(X21,allsections[SGUID],0),3)</f>
        <v>#N/A</v>
      </c>
      <c r="AB21" s="46" t="e">
        <f>INDEX(allsections[[S]:[Order]],MATCH(Y21,allsections[SGUID],0),3)</f>
        <v>#N/A</v>
      </c>
      <c r="AC21" t="s">
        <v>1116</v>
      </c>
    </row>
    <row r="22" spans="1:29" ht="75" x14ac:dyDescent="0.25">
      <c r="A22" t="s">
        <v>812</v>
      </c>
      <c r="B22" s="57" t="s">
        <v>1117</v>
      </c>
      <c r="C22" t="s">
        <v>1060</v>
      </c>
      <c r="D22">
        <v>301</v>
      </c>
      <c r="K22" t="s">
        <v>416</v>
      </c>
      <c r="L22" t="str">
        <f>INDEX(allsections[[S]:[Order]],MATCH(unique_sub[[#This Row],[SSGUID]],allsections[SGUID],0),1)</f>
        <v>FO 04.02 Grondontsmetting</v>
      </c>
      <c r="M22" t="str">
        <f>INDEX(allsections[[S]:[Order]],MATCH(unique_sub[[#This Row],[SSGUID]],allsections[SGUID],0),2)</f>
        <v>-</v>
      </c>
      <c r="N22">
        <f>INDEX(allsections[[S]:[Order]],MATCH(unique_sub[[#This Row],[SSGUID]],allsections[SGUID],0),3)</f>
        <v>402</v>
      </c>
      <c r="P22" t="s">
        <v>49</v>
      </c>
      <c r="Q22" t="s">
        <v>80</v>
      </c>
      <c r="R22" s="40" t="str">
        <f t="shared" si="0"/>
        <v>IKtB5yVMmBF7k4LaDgUZw7o4R1VJX1KXn6Y2mK3KBnX</v>
      </c>
      <c r="S22" s="40">
        <f>INDEX(allsections[[S]:[Order]],MATCH(P22,allsections[SGUID],0),3)</f>
        <v>4</v>
      </c>
      <c r="T22" s="40">
        <f>INDEX(allsections[[S]:[Order]],MATCH(Q22,allsections[SGUID],0),3)</f>
        <v>405</v>
      </c>
      <c r="V22">
        <f>COUNTIF(Z:Z,sectionsubsection[[#This Row],[Title]])</f>
        <v>1</v>
      </c>
      <c r="Z22" s="46" t="s">
        <v>1118</v>
      </c>
      <c r="AA22" s="46" t="e">
        <f>INDEX(allsections[[S]:[Order]],MATCH(X22,allsections[SGUID],0),3)</f>
        <v>#N/A</v>
      </c>
      <c r="AB22" s="46" t="e">
        <f>INDEX(allsections[[S]:[Order]],MATCH(Y22,allsections[SGUID],0),3)</f>
        <v>#N/A</v>
      </c>
      <c r="AC22" t="s">
        <v>1119</v>
      </c>
    </row>
    <row r="23" spans="1:29" ht="90" x14ac:dyDescent="0.25">
      <c r="A23" t="s">
        <v>58</v>
      </c>
      <c r="B23" s="57" t="s">
        <v>1120</v>
      </c>
      <c r="C23" t="s">
        <v>1060</v>
      </c>
      <c r="D23">
        <v>3</v>
      </c>
      <c r="K23" t="s">
        <v>429</v>
      </c>
      <c r="L23" t="str">
        <f>INDEX(allsections[[S]:[Order]],MATCH(unique_sub[[#This Row],[SSGUID]],allsections[SGUID],0),1)</f>
        <v>FO 04.03 Substraten</v>
      </c>
      <c r="M23" t="str">
        <f>INDEX(allsections[[S]:[Order]],MATCH(unique_sub[[#This Row],[SSGUID]],allsections[SGUID],0),2)</f>
        <v>-</v>
      </c>
      <c r="N23">
        <f>INDEX(allsections[[S]:[Order]],MATCH(unique_sub[[#This Row],[SSGUID]],allsections[SGUID],0),3)</f>
        <v>403</v>
      </c>
      <c r="P23" t="s">
        <v>58</v>
      </c>
      <c r="Q23" t="s">
        <v>59</v>
      </c>
      <c r="R23" s="40" t="str">
        <f t="shared" si="0"/>
        <v>5g1godsQJRqbjZxI603EtmAsizSx9djd7Hn9BlLrbya</v>
      </c>
      <c r="S23" s="40">
        <f>INDEX(allsections[[S]:[Order]],MATCH(P23,allsections[SGUID],0),3)</f>
        <v>3</v>
      </c>
      <c r="T23" s="40">
        <f>INDEX(allsections[[S]:[Order]],MATCH(Q23,allsections[SGUID],0),3)</f>
        <v>302</v>
      </c>
      <c r="V23">
        <f>COUNTIF(Z:Z,sectionsubsection[[#This Row],[Title]])</f>
        <v>1</v>
      </c>
      <c r="Z23" s="46" t="s">
        <v>1121</v>
      </c>
      <c r="AA23" s="46" t="e">
        <f>INDEX(allsections[[S]:[Order]],MATCH(X23,allsections[SGUID],0),3)</f>
        <v>#N/A</v>
      </c>
      <c r="AB23" s="46" t="e">
        <f>INDEX(allsections[[S]:[Order]],MATCH(Y23,allsections[SGUID],0),3)</f>
        <v>#N/A</v>
      </c>
      <c r="AC23" t="s">
        <v>1122</v>
      </c>
    </row>
    <row r="24" spans="1:29" ht="60" x14ac:dyDescent="0.25">
      <c r="A24" t="s">
        <v>843</v>
      </c>
      <c r="B24" s="57" t="s">
        <v>1123</v>
      </c>
      <c r="C24" s="57" t="s">
        <v>1060</v>
      </c>
      <c r="D24">
        <v>205</v>
      </c>
      <c r="K24" t="s">
        <v>379</v>
      </c>
      <c r="L24" t="str">
        <f>INDEX(allsections[[S]:[Order]],MATCH(unique_sub[[#This Row],[SSGUID]],allsections[SGUID],0),1)</f>
        <v>FO 04.04 Nutriëntenbehoefte</v>
      </c>
      <c r="M24" t="str">
        <f>INDEX(allsections[[S]:[Order]],MATCH(unique_sub[[#This Row],[SSGUID]],allsections[SGUID],0),2)</f>
        <v>-</v>
      </c>
      <c r="N24">
        <f>INDEX(allsections[[S]:[Order]],MATCH(unique_sub[[#This Row],[SSGUID]],allsections[SGUID],0),3)</f>
        <v>404</v>
      </c>
      <c r="P24" t="s">
        <v>58</v>
      </c>
      <c r="Q24" t="s">
        <v>73</v>
      </c>
      <c r="R24" s="40" t="str">
        <f t="shared" si="0"/>
        <v>5g1godsQJRqbjZxI603Etm4CTLgpMoXEpcE8tXLndCGp</v>
      </c>
      <c r="S24" s="40">
        <f>INDEX(allsections[[S]:[Order]],MATCH(P24,allsections[SGUID],0),3)</f>
        <v>3</v>
      </c>
      <c r="T24" s="40">
        <f>INDEX(allsections[[S]:[Order]],MATCH(Q24,allsections[SGUID],0),3)</f>
        <v>304</v>
      </c>
      <c r="V24">
        <f>COUNTIF(Z:Z,sectionsubsection[[#This Row],[Title]])</f>
        <v>1</v>
      </c>
      <c r="Z24" s="46" t="s">
        <v>1124</v>
      </c>
      <c r="AA24" s="46" t="e">
        <f>INDEX(allsections[[S]:[Order]],MATCH(X24,allsections[SGUID],0),3)</f>
        <v>#N/A</v>
      </c>
      <c r="AB24" s="46" t="e">
        <f>INDEX(allsections[[S]:[Order]],MATCH(Y24,allsections[SGUID],0),3)</f>
        <v>#N/A</v>
      </c>
      <c r="AC24" t="s">
        <v>1125</v>
      </c>
    </row>
    <row r="25" spans="1:29" ht="60" x14ac:dyDescent="0.25">
      <c r="A25" t="s">
        <v>287</v>
      </c>
      <c r="B25" s="57" t="s">
        <v>1126</v>
      </c>
      <c r="C25" s="57" t="s">
        <v>1060</v>
      </c>
      <c r="D25">
        <v>2</v>
      </c>
      <c r="K25" t="s">
        <v>80</v>
      </c>
      <c r="L25" t="str">
        <f>INDEX(allsections[[S]:[Order]],MATCH(unique_sub[[#This Row],[SSGUID]],allsections[SGUID],0),1)</f>
        <v>FO 04.05 Nutriëntengehalte</v>
      </c>
      <c r="M25" t="str">
        <f>INDEX(allsections[[S]:[Order]],MATCH(unique_sub[[#This Row],[SSGUID]],allsections[SGUID],0),2)</f>
        <v>-</v>
      </c>
      <c r="N25">
        <f>INDEX(allsections[[S]:[Order]],MATCH(unique_sub[[#This Row],[SSGUID]],allsections[SGUID],0),3)</f>
        <v>405</v>
      </c>
      <c r="P25" t="s">
        <v>124</v>
      </c>
      <c r="Q25" t="s">
        <v>780</v>
      </c>
      <c r="R25" s="40" t="str">
        <f t="shared" si="0"/>
        <v>2BGuoLOuGR86Am1Hf7hCiG1zDGYHavQ1Y1HUI9R90OOZ</v>
      </c>
      <c r="S25" s="40">
        <f>INDEX(allsections[[S]:[Order]],MATCH(P25,allsections[SGUID],0),3)</f>
        <v>7</v>
      </c>
      <c r="T25" s="40">
        <f>INDEX(allsections[[S]:[Order]],MATCH(Q25,allsections[SGUID],0),3)</f>
        <v>709</v>
      </c>
      <c r="V25">
        <f>COUNTIF(Z:Z,sectionsubsection[[#This Row],[Title]])</f>
        <v>0</v>
      </c>
      <c r="Z25" s="46" t="s">
        <v>1127</v>
      </c>
      <c r="AA25" s="46" t="e">
        <f>INDEX(allsections[[S]:[Order]],MATCH(X25,allsections[SGUID],0),3)</f>
        <v>#N/A</v>
      </c>
      <c r="AB25" s="46" t="e">
        <f>INDEX(allsections[[S]:[Order]],MATCH(Y25,allsections[SGUID],0),3)</f>
        <v>#N/A</v>
      </c>
      <c r="AC25" t="s">
        <v>1128</v>
      </c>
    </row>
    <row r="26" spans="1:29" ht="120" x14ac:dyDescent="0.25">
      <c r="A26" t="s">
        <v>183</v>
      </c>
      <c r="B26" s="57" t="s">
        <v>1129</v>
      </c>
      <c r="C26" s="57" t="s">
        <v>1060</v>
      </c>
      <c r="D26">
        <v>706</v>
      </c>
      <c r="K26" t="s">
        <v>50</v>
      </c>
      <c r="L26" t="str">
        <f>INDEX(allsections[[S]:[Order]],MATCH(unique_sub[[#This Row],[SSGUID]],allsections[SGUID],0),1)</f>
        <v>FO 04.06 Toepassingsregistraties</v>
      </c>
      <c r="M26" t="str">
        <f>INDEX(allsections[[S]:[Order]],MATCH(unique_sub[[#This Row],[SSGUID]],allsections[SGUID],0),2)</f>
        <v>-</v>
      </c>
      <c r="N26">
        <f>INDEX(allsections[[S]:[Order]],MATCH(unique_sub[[#This Row],[SSGUID]],allsections[SGUID],0),3)</f>
        <v>406</v>
      </c>
      <c r="P26" t="s">
        <v>365</v>
      </c>
      <c r="Q26" t="s">
        <v>248</v>
      </c>
      <c r="R26" s="40" t="str">
        <f t="shared" si="0"/>
        <v>4d9ucNGdAsunr2tbELZ2oO5TvyR0UgB0EOmnMkFaZftX</v>
      </c>
      <c r="S26" s="40">
        <f>INDEX(allsections[[S]:[Order]],MATCH(P26,allsections[SGUID],0),3)</f>
        <v>11</v>
      </c>
      <c r="T26" s="40">
        <f>INDEX(allsections[[S]:[Order]],MATCH(Q26,allsections[SGUID],0),3)</f>
        <v>0</v>
      </c>
      <c r="V26">
        <f>COUNTIF(Z:Z,sectionsubsection[[#This Row],[Title]])</f>
        <v>1</v>
      </c>
      <c r="Z26" s="46" t="s">
        <v>1130</v>
      </c>
      <c r="AA26" s="46" t="e">
        <f>INDEX(allsections[[S]:[Order]],MATCH(X26,allsections[SGUID],0),3)</f>
        <v>#N/A</v>
      </c>
      <c r="AB26" s="46" t="e">
        <f>INDEX(allsections[[S]:[Order]],MATCH(Y26,allsections[SGUID],0),3)</f>
        <v>#N/A</v>
      </c>
      <c r="AC26" t="s">
        <v>1131</v>
      </c>
    </row>
    <row r="27" spans="1:29" ht="105" x14ac:dyDescent="0.25">
      <c r="A27" t="s">
        <v>793</v>
      </c>
      <c r="B27" s="57" t="s">
        <v>1132</v>
      </c>
      <c r="C27" s="57" t="s">
        <v>1060</v>
      </c>
      <c r="D27">
        <v>703</v>
      </c>
      <c r="K27" t="s">
        <v>87</v>
      </c>
      <c r="L27" t="str">
        <f>INDEX(allsections[[S]:[Order]],MATCH(unique_sub[[#This Row],[SSGUID]],allsections[SGUID],0),1)</f>
        <v>FO 04.07 Opslag van meststoffen en biostimulanten</v>
      </c>
      <c r="M27" t="str">
        <f>INDEX(allsections[[S]:[Order]],MATCH(unique_sub[[#This Row],[SSGUID]],allsections[SGUID],0),2)</f>
        <v>-</v>
      </c>
      <c r="N27">
        <f>INDEX(allsections[[S]:[Order]],MATCH(unique_sub[[#This Row],[SSGUID]],allsections[SGUID],0),3)</f>
        <v>407</v>
      </c>
      <c r="P27" t="s">
        <v>49</v>
      </c>
      <c r="Q27" t="s">
        <v>379</v>
      </c>
      <c r="R27" s="40" t="str">
        <f t="shared" si="0"/>
        <v>IKtB5yVMmBF7k4LaDgUZw3R84nmeK4iATbuwZ2gsDsb</v>
      </c>
      <c r="S27" s="40">
        <f>INDEX(allsections[[S]:[Order]],MATCH(P27,allsections[SGUID],0),3)</f>
        <v>4</v>
      </c>
      <c r="T27" s="40">
        <f>INDEX(allsections[[S]:[Order]],MATCH(Q27,allsections[SGUID],0),3)</f>
        <v>404</v>
      </c>
      <c r="V27">
        <f>COUNTIF(Z:Z,sectionsubsection[[#This Row],[Title]])</f>
        <v>1</v>
      </c>
      <c r="Z27" s="46" t="s">
        <v>1133</v>
      </c>
      <c r="AA27" s="46" t="e">
        <f>INDEX(allsections[[S]:[Order]],MATCH(X27,allsections[SGUID],0),3)</f>
        <v>#N/A</v>
      </c>
      <c r="AB27" s="46" t="e">
        <f>INDEX(allsections[[S]:[Order]],MATCH(Y27,allsections[SGUID],0),3)</f>
        <v>#N/A</v>
      </c>
      <c r="AC27" t="s">
        <v>1134</v>
      </c>
    </row>
    <row r="28" spans="1:29" ht="45" x14ac:dyDescent="0.25">
      <c r="A28" t="s">
        <v>780</v>
      </c>
      <c r="B28" s="57" t="s">
        <v>1135</v>
      </c>
      <c r="C28" s="57" t="s">
        <v>1060</v>
      </c>
      <c r="D28">
        <v>709</v>
      </c>
      <c r="K28" t="s">
        <v>542</v>
      </c>
      <c r="L28" t="str">
        <f>INDEX(allsections[[S]:[Order]],MATCH(unique_sub[[#This Row],[SSGUID]],allsections[SGUID],0),1)</f>
        <v xml:space="preserve">FO 05.01 Waterbronnen
</v>
      </c>
      <c r="M28" t="str">
        <f>INDEX(allsections[[S]:[Order]],MATCH(unique_sub[[#This Row],[SSGUID]],allsections[SGUID],0),2)</f>
        <v>-</v>
      </c>
      <c r="N28">
        <f>INDEX(allsections[[S]:[Order]],MATCH(unique_sub[[#This Row],[SSGUID]],allsections[SGUID],0),3)</f>
        <v>501</v>
      </c>
      <c r="P28" t="s">
        <v>49</v>
      </c>
      <c r="Q28" t="s">
        <v>345</v>
      </c>
      <c r="R28" s="40" t="str">
        <f t="shared" si="0"/>
        <v>IKtB5yVMmBF7k4LaDgUZw6GGR163KNx1sTit3j0ivMP</v>
      </c>
      <c r="S28" s="40">
        <f>INDEX(allsections[[S]:[Order]],MATCH(P28,allsections[SGUID],0),3)</f>
        <v>4</v>
      </c>
      <c r="T28" s="40">
        <f>INDEX(allsections[[S]:[Order]],MATCH(Q28,allsections[SGUID],0),3)</f>
        <v>401</v>
      </c>
      <c r="V28">
        <f>COUNTIF(Z:Z,sectionsubsection[[#This Row],[Title]])</f>
        <v>1</v>
      </c>
      <c r="Z28" s="46" t="s">
        <v>1136</v>
      </c>
      <c r="AA28" s="46" t="e">
        <f>INDEX(allsections[[S]:[Order]],MATCH(X28,allsections[SGUID],0),3)</f>
        <v>#N/A</v>
      </c>
      <c r="AB28" s="46" t="e">
        <f>INDEX(allsections[[S]:[Order]],MATCH(Y28,allsections[SGUID],0),3)</f>
        <v>#N/A</v>
      </c>
      <c r="AC28" t="s">
        <v>1137</v>
      </c>
    </row>
    <row r="29" spans="1:29" ht="120" x14ac:dyDescent="0.25">
      <c r="A29" t="s">
        <v>274</v>
      </c>
      <c r="B29" s="57" t="s">
        <v>1138</v>
      </c>
      <c r="C29" s="57" t="s">
        <v>1060</v>
      </c>
      <c r="D29">
        <v>705</v>
      </c>
      <c r="K29" t="s">
        <v>602</v>
      </c>
      <c r="L29" t="str">
        <f>INDEX(allsections[[S]:[Order]],MATCH(unique_sub[[#This Row],[SSGUID]],allsections[SGUID],0),1)</f>
        <v>FO 05.02 Bepalen waterbehoefte</v>
      </c>
      <c r="M29" t="str">
        <f>INDEX(allsections[[S]:[Order]],MATCH(unique_sub[[#This Row],[SSGUID]],allsections[SGUID],0),2)</f>
        <v>-</v>
      </c>
      <c r="N29">
        <f>INDEX(allsections[[S]:[Order]],MATCH(unique_sub[[#This Row],[SSGUID]],allsections[SGUID],0),3)</f>
        <v>502</v>
      </c>
      <c r="P29" t="s">
        <v>287</v>
      </c>
      <c r="Q29" t="s">
        <v>372</v>
      </c>
      <c r="R29" s="40" t="str">
        <f t="shared" si="0"/>
        <v>3labXsBTDnp2nMlbS2V5AI1WLl5crwUtAKu9uhWYEzsL</v>
      </c>
      <c r="S29" s="40">
        <f>INDEX(allsections[[S]:[Order]],MATCH(P29,allsections[SGUID],0),3)</f>
        <v>2</v>
      </c>
      <c r="T29" s="40">
        <f>INDEX(allsections[[S]:[Order]],MATCH(Q29,allsections[SGUID],0),3)</f>
        <v>202</v>
      </c>
      <c r="V29">
        <f>COUNTIF(Z:Z,sectionsubsection[[#This Row],[Title]])</f>
        <v>1</v>
      </c>
      <c r="Z29" s="46" t="s">
        <v>1139</v>
      </c>
      <c r="AA29" s="46" t="e">
        <f>INDEX(allsections[[S]:[Order]],MATCH(X29,allsections[SGUID],0),3)</f>
        <v>#N/A</v>
      </c>
      <c r="AB29" s="46" t="e">
        <f>INDEX(allsections[[S]:[Order]],MATCH(Y29,allsections[SGUID],0),3)</f>
        <v>#N/A</v>
      </c>
      <c r="AC29" t="s">
        <v>1140</v>
      </c>
    </row>
    <row r="30" spans="1:29" ht="60" x14ac:dyDescent="0.25">
      <c r="A30" t="s">
        <v>320</v>
      </c>
      <c r="B30" s="57" t="s">
        <v>1141</v>
      </c>
      <c r="C30" s="57" t="s">
        <v>1060</v>
      </c>
      <c r="D30">
        <v>10</v>
      </c>
      <c r="K30" t="s">
        <v>609</v>
      </c>
      <c r="L30" t="str">
        <f>INDEX(allsections[[S]:[Order]],MATCH(unique_sub[[#This Row],[SSGUID]],allsections[SGUID],0),1)</f>
        <v>FO 05.03 Gegevensregistratie</v>
      </c>
      <c r="M30" t="str">
        <f>INDEX(allsections[[S]:[Order]],MATCH(unique_sub[[#This Row],[SSGUID]],allsections[SGUID],0),2)</f>
        <v>-</v>
      </c>
      <c r="N30">
        <f>INDEX(allsections[[S]:[Order]],MATCH(unique_sub[[#This Row],[SSGUID]],allsections[SGUID],0),3)</f>
        <v>503</v>
      </c>
      <c r="P30" t="s">
        <v>287</v>
      </c>
      <c r="Q30" t="s">
        <v>352</v>
      </c>
      <c r="R30" s="40" t="str">
        <f t="shared" si="0"/>
        <v>3labXsBTDnp2nMlbS2V5AI2PabgCVl2axbE6gvoMhnNb</v>
      </c>
      <c r="S30" s="40">
        <f>INDEX(allsections[[S]:[Order]],MATCH(P30,allsections[SGUID],0),3)</f>
        <v>2</v>
      </c>
      <c r="T30" s="40">
        <f>INDEX(allsections[[S]:[Order]],MATCH(Q30,allsections[SGUID],0),3)</f>
        <v>201</v>
      </c>
      <c r="V30">
        <f>COUNTIF(Z:Z,sectionsubsection[[#This Row],[Title]])</f>
        <v>1</v>
      </c>
      <c r="Z30" s="46" t="s">
        <v>1142</v>
      </c>
      <c r="AA30" s="46" t="e">
        <f>INDEX(allsections[[S]:[Order]],MATCH(X30,allsections[SGUID],0),3)</f>
        <v>#N/A</v>
      </c>
      <c r="AB30" s="46" t="e">
        <f>INDEX(allsections[[S]:[Order]],MATCH(Y30,allsections[SGUID],0),3)</f>
        <v>#N/A</v>
      </c>
      <c r="AC30" t="s">
        <v>1143</v>
      </c>
    </row>
    <row r="31" spans="1:29" ht="60" x14ac:dyDescent="0.25">
      <c r="A31" t="s">
        <v>365</v>
      </c>
      <c r="B31" s="57" t="s">
        <v>1144</v>
      </c>
      <c r="C31" t="s">
        <v>1060</v>
      </c>
      <c r="D31">
        <v>11</v>
      </c>
      <c r="K31" t="s">
        <v>583</v>
      </c>
      <c r="L31" t="str">
        <f>INDEX(allsections[[S]:[Order]],MATCH(unique_sub[[#This Row],[SSGUID]],allsections[SGUID],0),1)</f>
        <v>FO 05.04 Waterkwaliteit</v>
      </c>
      <c r="M31" t="str">
        <f>INDEX(allsections[[S]:[Order]],MATCH(unique_sub[[#This Row],[SSGUID]],allsections[SGUID],0),2)</f>
        <v>-</v>
      </c>
      <c r="N31">
        <f>INDEX(allsections[[S]:[Order]],MATCH(unique_sub[[#This Row],[SSGUID]],allsections[SGUID],0),3)</f>
        <v>504</v>
      </c>
      <c r="P31" t="s">
        <v>320</v>
      </c>
      <c r="Q31" t="s">
        <v>248</v>
      </c>
      <c r="R31" s="40" t="str">
        <f t="shared" si="0"/>
        <v>5ZjwAiDPYbGvURtwoHF4gM5TvyR0UgB0EOmnMkFaZftX</v>
      </c>
      <c r="S31" s="40">
        <f>INDEX(allsections[[S]:[Order]],MATCH(P31,allsections[SGUID],0),3)</f>
        <v>10</v>
      </c>
      <c r="T31" s="40">
        <f>INDEX(allsections[[S]:[Order]],MATCH(Q31,allsections[SGUID],0),3)</f>
        <v>0</v>
      </c>
      <c r="V31">
        <f>COUNTIF(Z:Z,sectionsubsection[[#This Row],[Title]])</f>
        <v>1</v>
      </c>
      <c r="Z31" s="46" t="s">
        <v>1145</v>
      </c>
      <c r="AA31" s="46" t="e">
        <f>INDEX(allsections[[S]:[Order]],MATCH(X31,allsections[SGUID],0),3)</f>
        <v>#N/A</v>
      </c>
      <c r="AB31" s="46" t="e">
        <f>INDEX(allsections[[S]:[Order]],MATCH(Y31,allsections[SGUID],0),3)</f>
        <v>#N/A</v>
      </c>
      <c r="AC31" t="s">
        <v>1146</v>
      </c>
    </row>
    <row r="32" spans="1:29" ht="409.5" x14ac:dyDescent="0.25">
      <c r="A32" t="s">
        <v>345</v>
      </c>
      <c r="B32" s="57" t="s">
        <v>1147</v>
      </c>
      <c r="C32" s="57" t="s">
        <v>1148</v>
      </c>
      <c r="D32">
        <v>401</v>
      </c>
      <c r="K32" t="s">
        <v>125</v>
      </c>
      <c r="L32" t="str">
        <f>INDEX(allsections[[S]:[Order]],MATCH(unique_sub[[#This Row],[SSGUID]],allsections[SGUID],0),1)</f>
        <v>FO 07.01 Keuze van gewasbeschermingsmiddelen</v>
      </c>
      <c r="M32" t="str">
        <f>INDEX(allsections[[S]:[Order]],MATCH(unique_sub[[#This Row],[SSGUID]],allsections[SGUID],0),2)</f>
        <v>-</v>
      </c>
      <c r="N32">
        <f>INDEX(allsections[[S]:[Order]],MATCH(unique_sub[[#This Row],[SSGUID]],allsections[SGUID],0),3)</f>
        <v>701</v>
      </c>
      <c r="P32" t="s">
        <v>295</v>
      </c>
      <c r="Q32" t="s">
        <v>248</v>
      </c>
      <c r="R32" s="40" t="str">
        <f t="shared" si="0"/>
        <v>48aQAsWhk4FCpRyiTfbQDc5TvyR0UgB0EOmnMkFaZftX</v>
      </c>
      <c r="S32" s="40">
        <f>INDEX(allsections[[S]:[Order]],MATCH(P32,allsections[SGUID],0),3)</f>
        <v>13</v>
      </c>
      <c r="T32" s="40">
        <f>INDEX(allsections[[S]:[Order]],MATCH(Q32,allsections[SGUID],0),3)</f>
        <v>0</v>
      </c>
      <c r="V32">
        <f>COUNTIF(Z:Z,sectionsubsection[[#This Row],[Title]])</f>
        <v>1</v>
      </c>
      <c r="Z32" s="46" t="s">
        <v>1149</v>
      </c>
      <c r="AA32" s="46" t="e">
        <f>INDEX(allsections[[S]:[Order]],MATCH(X32,allsections[SGUID],0),3)</f>
        <v>#N/A</v>
      </c>
      <c r="AB32" s="46" t="e">
        <f>INDEX(allsections[[S]:[Order]],MATCH(Y32,allsections[SGUID],0),3)</f>
        <v>#N/A</v>
      </c>
      <c r="AC32" t="s">
        <v>1150</v>
      </c>
    </row>
    <row r="33" spans="1:29" ht="60" x14ac:dyDescent="0.25">
      <c r="A33" t="s">
        <v>80</v>
      </c>
      <c r="B33" s="57" t="s">
        <v>1151</v>
      </c>
      <c r="C33" s="57" t="s">
        <v>1060</v>
      </c>
      <c r="D33">
        <v>405</v>
      </c>
      <c r="K33" t="s">
        <v>132</v>
      </c>
      <c r="L33" t="str">
        <f>INDEX(allsections[[S]:[Order]],MATCH(unique_sub[[#This Row],[SSGUID]],allsections[SGUID],0),1)</f>
        <v xml:space="preserve">FO 07.02 Toepassingsregistraties </v>
      </c>
      <c r="M33" t="str">
        <f>INDEX(allsections[[S]:[Order]],MATCH(unique_sub[[#This Row],[SSGUID]],allsections[SGUID],0),2)</f>
        <v>-</v>
      </c>
      <c r="N33">
        <f>INDEX(allsections[[S]:[Order]],MATCH(unique_sub[[#This Row],[SSGUID]],allsections[SGUID],0),3)</f>
        <v>702</v>
      </c>
      <c r="P33" t="s">
        <v>124</v>
      </c>
      <c r="Q33" t="s">
        <v>274</v>
      </c>
      <c r="R33" s="40" t="str">
        <f t="shared" si="0"/>
        <v>2BGuoLOuGR86Am1Hf7hCiG6OVfMLlOhjDUtTGVH4d1tI</v>
      </c>
      <c r="S33" s="40">
        <f>INDEX(allsections[[S]:[Order]],MATCH(P33,allsections[SGUID],0),3)</f>
        <v>7</v>
      </c>
      <c r="T33" s="40">
        <f>INDEX(allsections[[S]:[Order]],MATCH(Q33,allsections[SGUID],0),3)</f>
        <v>705</v>
      </c>
      <c r="V33">
        <f>COUNTIF(Z:Z,sectionsubsection[[#This Row],[Title]])</f>
        <v>1</v>
      </c>
      <c r="Z33" s="46" t="s">
        <v>1152</v>
      </c>
      <c r="AA33" s="46" t="e">
        <f>INDEX(allsections[[S]:[Order]],MATCH(X33,allsections[SGUID],0),3)</f>
        <v>#N/A</v>
      </c>
      <c r="AB33" s="46" t="e">
        <f>INDEX(allsections[[S]:[Order]],MATCH(Y33,allsections[SGUID],0),3)</f>
        <v>#N/A</v>
      </c>
      <c r="AC33" t="s">
        <v>1153</v>
      </c>
    </row>
    <row r="34" spans="1:29" ht="409.5" x14ac:dyDescent="0.25">
      <c r="A34" t="s">
        <v>372</v>
      </c>
      <c r="B34" s="57" t="s">
        <v>1154</v>
      </c>
      <c r="C34" s="57" t="s">
        <v>1155</v>
      </c>
      <c r="D34">
        <v>202</v>
      </c>
      <c r="K34" t="s">
        <v>793</v>
      </c>
      <c r="L34" t="str">
        <f>INDEX(allsections[[S]:[Order]],MATCH(unique_sub[[#This Row],[SSGUID]],allsections[SGUID],0),1)</f>
        <v>FO 07.03 Afvoer van overschot van spuitvloeistof</v>
      </c>
      <c r="M34" t="str">
        <f>INDEX(allsections[[S]:[Order]],MATCH(unique_sub[[#This Row],[SSGUID]],allsections[SGUID],0),2)</f>
        <v>-</v>
      </c>
      <c r="N34">
        <f>INDEX(allsections[[S]:[Order]],MATCH(unique_sub[[#This Row],[SSGUID]],allsections[SGUID],0),3)</f>
        <v>703</v>
      </c>
      <c r="P34" t="s">
        <v>208</v>
      </c>
      <c r="Q34" t="s">
        <v>255</v>
      </c>
      <c r="R34" s="40" t="str">
        <f t="shared" si="0"/>
        <v>3YIgWsy9P8ND3BJPQGnD0j1qvPg1ym8f6SRe66rOl40x</v>
      </c>
      <c r="S34" s="40">
        <f>INDEX(allsections[[S]:[Order]],MATCH(P34,allsections[SGUID],0),3)</f>
        <v>1</v>
      </c>
      <c r="T34" s="40">
        <f>INDEX(allsections[[S]:[Order]],MATCH(Q34,allsections[SGUID],0),3)</f>
        <v>102</v>
      </c>
      <c r="V34">
        <f>COUNTIF(Z:Z,sectionsubsection[[#This Row],[Title]])</f>
        <v>1</v>
      </c>
      <c r="Z34" s="46" t="s">
        <v>1156</v>
      </c>
      <c r="AA34" s="46" t="e">
        <f>INDEX(allsections[[S]:[Order]],MATCH(X34,allsections[SGUID],0),3)</f>
        <v>#N/A</v>
      </c>
      <c r="AB34" s="46" t="e">
        <f>INDEX(allsections[[S]:[Order]],MATCH(Y34,allsections[SGUID],0),3)</f>
        <v>#N/A</v>
      </c>
      <c r="AC34" t="s">
        <v>1157</v>
      </c>
    </row>
    <row r="35" spans="1:29" ht="105" x14ac:dyDescent="0.25">
      <c r="A35" t="s">
        <v>436</v>
      </c>
      <c r="B35" s="57" t="s">
        <v>1158</v>
      </c>
      <c r="C35" s="57" t="s">
        <v>1060</v>
      </c>
      <c r="D35">
        <v>303</v>
      </c>
      <c r="K35" t="s">
        <v>176</v>
      </c>
      <c r="L35" t="str">
        <f>INDEX(allsections[[S]:[Order]],MATCH(unique_sub[[#This Row],[SSGUID]],allsections[SGUID],0),1)</f>
        <v>FO 07.04 Opslag van gewasbeschermingsmiddelen en producten voor naoogstbehandeling</v>
      </c>
      <c r="M35" t="str">
        <f>INDEX(allsections[[S]:[Order]],MATCH(unique_sub[[#This Row],[SSGUID]],allsections[SGUID],0),2)</f>
        <v>-</v>
      </c>
      <c r="N35">
        <f>INDEX(allsections[[S]:[Order]],MATCH(unique_sub[[#This Row],[SSGUID]],allsections[SGUID],0),3)</f>
        <v>704</v>
      </c>
      <c r="P35" t="s">
        <v>894</v>
      </c>
      <c r="Q35" t="s">
        <v>958</v>
      </c>
      <c r="R35" s="40" t="str">
        <f t="shared" si="0"/>
        <v>4a4Qd6ndeeA7u3kN8ZP1We1ERzCDuPHpofETFZxfdFUx</v>
      </c>
      <c r="S35" s="40">
        <f>INDEX(allsections[[S]:[Order]],MATCH(P35,allsections[SGUID],0),3)</f>
        <v>12</v>
      </c>
      <c r="T35" s="40">
        <f>INDEX(allsections[[S]:[Order]],MATCH(Q35,allsections[SGUID],0),3)</f>
        <v>1203</v>
      </c>
      <c r="V35">
        <f>COUNTIF(Z:Z,sectionsubsection[[#This Row],[Title]])</f>
        <v>1</v>
      </c>
      <c r="Z35" s="46" t="s">
        <v>1159</v>
      </c>
      <c r="AA35" s="46" t="e">
        <f>INDEX(allsections[[S]:[Order]],MATCH(X35,allsections[SGUID],0),3)</f>
        <v>#N/A</v>
      </c>
      <c r="AB35" s="46" t="e">
        <f>INDEX(allsections[[S]:[Order]],MATCH(Y35,allsections[SGUID],0),3)</f>
        <v>#N/A</v>
      </c>
      <c r="AC35" t="s">
        <v>1160</v>
      </c>
    </row>
    <row r="36" spans="1:29" ht="45" x14ac:dyDescent="0.25">
      <c r="A36" t="s">
        <v>429</v>
      </c>
      <c r="B36" s="57" t="s">
        <v>1161</v>
      </c>
      <c r="C36" s="57" t="s">
        <v>1060</v>
      </c>
      <c r="D36">
        <v>403</v>
      </c>
      <c r="K36" t="s">
        <v>274</v>
      </c>
      <c r="L36" t="str">
        <f>INDEX(allsections[[S]:[Order]],MATCH(unique_sub[[#This Row],[SSGUID]],allsections[SGUID],0),1)</f>
        <v>FO 07.05 Het verwerken met gewasbeschermingsmiddelen</v>
      </c>
      <c r="M36" t="str">
        <f>INDEX(allsections[[S]:[Order]],MATCH(unique_sub[[#This Row],[SSGUID]],allsections[SGUID],0),2)</f>
        <v>-</v>
      </c>
      <c r="N36">
        <f>INDEX(allsections[[S]:[Order]],MATCH(unique_sub[[#This Row],[SSGUID]],allsections[SGUID],0),3)</f>
        <v>705</v>
      </c>
      <c r="P36" t="s">
        <v>894</v>
      </c>
      <c r="Q36" t="s">
        <v>908</v>
      </c>
      <c r="R36" s="40" t="str">
        <f t="shared" si="0"/>
        <v>4a4Qd6ndeeA7u3kN8ZP1We1j8KzCREQQlaHRiz9wuo0z</v>
      </c>
      <c r="S36" s="40">
        <f>INDEX(allsections[[S]:[Order]],MATCH(P36,allsections[SGUID],0),3)</f>
        <v>12</v>
      </c>
      <c r="T36" s="40">
        <f>INDEX(allsections[[S]:[Order]],MATCH(Q36,allsections[SGUID],0),3)</f>
        <v>1202</v>
      </c>
      <c r="V36">
        <f>COUNTIF(Z:Z,sectionsubsection[[#This Row],[Title]])</f>
        <v>1</v>
      </c>
      <c r="Z36" s="46" t="s">
        <v>1162</v>
      </c>
      <c r="AA36" s="46" t="e">
        <f>INDEX(allsections[[S]:[Order]],MATCH(X36,allsections[SGUID],0),3)</f>
        <v>#N/A</v>
      </c>
      <c r="AB36" s="46" t="e">
        <f>INDEX(allsections[[S]:[Order]],MATCH(Y36,allsections[SGUID],0),3)</f>
        <v>#N/A</v>
      </c>
      <c r="AC36" t="s">
        <v>1163</v>
      </c>
    </row>
    <row r="37" spans="1:29" ht="75" x14ac:dyDescent="0.25">
      <c r="A37" t="s">
        <v>467</v>
      </c>
      <c r="B37" s="57" t="s">
        <v>1164</v>
      </c>
      <c r="C37" t="s">
        <v>1060</v>
      </c>
      <c r="D37">
        <v>6</v>
      </c>
      <c r="K37" t="s">
        <v>183</v>
      </c>
      <c r="L37" t="str">
        <f>INDEX(allsections[[S]:[Order]],MATCH(unique_sub[[#This Row],[SSGUID]],allsections[SGUID],0),1)</f>
        <v>FO 07.06 Lege fusten van gewasbeschermingsmiddelen</v>
      </c>
      <c r="M37" t="str">
        <f>INDEX(allsections[[S]:[Order]],MATCH(unique_sub[[#This Row],[SSGUID]],allsections[SGUID],0),2)</f>
        <v>-</v>
      </c>
      <c r="N37">
        <f>INDEX(allsections[[S]:[Order]],MATCH(unique_sub[[#This Row],[SSGUID]],allsections[SGUID],0),3)</f>
        <v>706</v>
      </c>
      <c r="P37" t="s">
        <v>49</v>
      </c>
      <c r="Q37" t="s">
        <v>416</v>
      </c>
      <c r="R37" s="40" t="str">
        <f t="shared" si="0"/>
        <v>IKtB5yVMmBF7k4LaDgUZw6twC7WvSzvTac9PtqXVar6</v>
      </c>
      <c r="S37" s="40">
        <f>INDEX(allsections[[S]:[Order]],MATCH(P37,allsections[SGUID],0),3)</f>
        <v>4</v>
      </c>
      <c r="T37" s="40">
        <f>INDEX(allsections[[S]:[Order]],MATCH(Q37,allsections[SGUID],0),3)</f>
        <v>402</v>
      </c>
      <c r="V37">
        <f>COUNTIF(Z:Z,sectionsubsection[[#This Row],[Title]])</f>
        <v>1</v>
      </c>
      <c r="Z37" s="46" t="s">
        <v>1165</v>
      </c>
      <c r="AA37" s="46" t="e">
        <f>INDEX(allsections[[S]:[Order]],MATCH(X37,allsections[SGUID],0),3)</f>
        <v>#N/A</v>
      </c>
      <c r="AB37" s="46" t="e">
        <f>INDEX(allsections[[S]:[Order]],MATCH(Y37,allsections[SGUID],0),3)</f>
        <v>#N/A</v>
      </c>
      <c r="AC37" t="s">
        <v>1166</v>
      </c>
    </row>
    <row r="38" spans="1:29" ht="60" x14ac:dyDescent="0.25">
      <c r="A38" t="s">
        <v>676</v>
      </c>
      <c r="B38" s="57" t="s">
        <v>1167</v>
      </c>
      <c r="C38" s="57" t="s">
        <v>1060</v>
      </c>
      <c r="D38">
        <v>105</v>
      </c>
      <c r="K38" t="s">
        <v>228</v>
      </c>
      <c r="L38" t="str">
        <f>INDEX(allsections[[S]:[Order]],MATCH(unique_sub[[#This Row],[SSGUID]],allsections[SGUID],0),1)</f>
        <v xml:space="preserve">FO 07.07 Verouderde gewasbeschermingsmiddelen </v>
      </c>
      <c r="M38" t="str">
        <f>INDEX(allsections[[S]:[Order]],MATCH(unique_sub[[#This Row],[SSGUID]],allsections[SGUID],0),2)</f>
        <v>-</v>
      </c>
      <c r="N38">
        <f>INDEX(allsections[[S]:[Order]],MATCH(unique_sub[[#This Row],[SSGUID]],allsections[SGUID],0),3)</f>
        <v>707</v>
      </c>
      <c r="P38" t="s">
        <v>49</v>
      </c>
      <c r="Q38" t="s">
        <v>429</v>
      </c>
      <c r="R38" s="40" t="str">
        <f t="shared" si="0"/>
        <v>IKtB5yVMmBF7k4LaDgUZwJfokfy0DypbRD7D7zEF8h</v>
      </c>
      <c r="S38" s="40">
        <f>INDEX(allsections[[S]:[Order]],MATCH(P38,allsections[SGUID],0),3)</f>
        <v>4</v>
      </c>
      <c r="T38" s="40">
        <f>INDEX(allsections[[S]:[Order]],MATCH(Q38,allsections[SGUID],0),3)</f>
        <v>403</v>
      </c>
      <c r="V38">
        <f>COUNTIF(Z:Z,sectionsubsection[[#This Row],[Title]])</f>
        <v>1</v>
      </c>
      <c r="Z38" s="46" t="s">
        <v>1168</v>
      </c>
      <c r="AA38" s="46" t="e">
        <f>INDEX(allsections[[S]:[Order]],MATCH(X38,allsections[SGUID],0),3)</f>
        <v>#N/A</v>
      </c>
      <c r="AB38" s="46" t="e">
        <f>INDEX(allsections[[S]:[Order]],MATCH(Y38,allsections[SGUID],0),3)</f>
        <v>#N/A</v>
      </c>
      <c r="AC38" t="s">
        <v>1169</v>
      </c>
    </row>
    <row r="39" spans="1:29" ht="60" x14ac:dyDescent="0.25">
      <c r="A39" t="s">
        <v>576</v>
      </c>
      <c r="B39" s="57" t="s">
        <v>1170</v>
      </c>
      <c r="C39" s="57" t="s">
        <v>1060</v>
      </c>
      <c r="D39">
        <v>103</v>
      </c>
      <c r="K39" t="s">
        <v>169</v>
      </c>
      <c r="L39" t="str">
        <f>INDEX(allsections[[S]:[Order]],MATCH(unique_sub[[#This Row],[SSGUID]],allsections[SGUID],0),1)</f>
        <v xml:space="preserve">FO 07.08 Toepassing van andere stoffen </v>
      </c>
      <c r="M39" t="str">
        <f>INDEX(allsections[[S]:[Order]],MATCH(unique_sub[[#This Row],[SSGUID]],allsections[SGUID],0),2)</f>
        <v>-</v>
      </c>
      <c r="N39">
        <f>INDEX(allsections[[S]:[Order]],MATCH(unique_sub[[#This Row],[SSGUID]],allsections[SGUID],0),3)</f>
        <v>708</v>
      </c>
      <c r="P39" t="s">
        <v>208</v>
      </c>
      <c r="Q39" t="s">
        <v>676</v>
      </c>
      <c r="R39" s="40" t="str">
        <f t="shared" si="0"/>
        <v>3YIgWsy9P8ND3BJPQGnD0j79pV2c30dTskerAeol8ohZ</v>
      </c>
      <c r="S39" s="40">
        <f>INDEX(allsections[[S]:[Order]],MATCH(P39,allsections[SGUID],0),3)</f>
        <v>1</v>
      </c>
      <c r="T39" s="40">
        <f>INDEX(allsections[[S]:[Order]],MATCH(Q39,allsections[SGUID],0),3)</f>
        <v>105</v>
      </c>
      <c r="V39">
        <f>COUNTIF(Z:Z,sectionsubsection[[#This Row],[Title]])</f>
        <v>1</v>
      </c>
      <c r="Z39" s="46" t="s">
        <v>1171</v>
      </c>
      <c r="AA39" s="46" t="e">
        <f>INDEX(allsections[[S]:[Order]],MATCH(X39,allsections[SGUID],0),3)</f>
        <v>#N/A</v>
      </c>
      <c r="AB39" s="46" t="e">
        <f>INDEX(allsections[[S]:[Order]],MATCH(Y39,allsections[SGUID],0),3)</f>
        <v>#N/A</v>
      </c>
      <c r="AC39" t="s">
        <v>1172</v>
      </c>
    </row>
    <row r="40" spans="1:29" ht="60" x14ac:dyDescent="0.25">
      <c r="A40" t="s">
        <v>602</v>
      </c>
      <c r="B40" s="57" t="s">
        <v>1173</v>
      </c>
      <c r="C40" s="57" t="s">
        <v>1060</v>
      </c>
      <c r="D40">
        <v>502</v>
      </c>
      <c r="K40" t="s">
        <v>780</v>
      </c>
      <c r="L40" t="str">
        <f>INDEX(allsections[[S]:[Order]],MATCH(unique_sub[[#This Row],[SSGUID]],allsections[SGUID],0),1)</f>
        <v>FO 07.09 Apparatuur</v>
      </c>
      <c r="M40" t="str">
        <f>INDEX(allsections[[S]:[Order]],MATCH(unique_sub[[#This Row],[SSGUID]],allsections[SGUID],0),2)</f>
        <v>-</v>
      </c>
      <c r="N40">
        <f>INDEX(allsections[[S]:[Order]],MATCH(unique_sub[[#This Row],[SSGUID]],allsections[SGUID],0),3)</f>
        <v>709</v>
      </c>
      <c r="P40" t="s">
        <v>58</v>
      </c>
      <c r="Q40" t="s">
        <v>436</v>
      </c>
      <c r="R40" s="40" t="str">
        <f t="shared" si="0"/>
        <v>5g1godsQJRqbjZxI603Etm1MAAg94AQdklTBAzABM4wS</v>
      </c>
      <c r="S40" s="40">
        <f>INDEX(allsections[[S]:[Order]],MATCH(P40,allsections[SGUID],0),3)</f>
        <v>3</v>
      </c>
      <c r="T40" s="40">
        <f>INDEX(allsections[[S]:[Order]],MATCH(Q40,allsections[SGUID],0),3)</f>
        <v>303</v>
      </c>
      <c r="V40">
        <f>COUNTIF(Z:Z,sectionsubsection[[#This Row],[Title]])</f>
        <v>1</v>
      </c>
      <c r="Z40" s="46" t="s">
        <v>1174</v>
      </c>
      <c r="AA40" s="46" t="e">
        <f>INDEX(allsections[[S]:[Order]],MATCH(X40,allsections[SGUID],0),3)</f>
        <v>#N/A</v>
      </c>
      <c r="AB40" s="46" t="e">
        <f>INDEX(allsections[[S]:[Order]],MATCH(Y40,allsections[SGUID],0),3)</f>
        <v>#N/A</v>
      </c>
      <c r="AC40" t="s">
        <v>1175</v>
      </c>
    </row>
    <row r="41" spans="1:29" ht="60" x14ac:dyDescent="0.25">
      <c r="A41" t="s">
        <v>609</v>
      </c>
      <c r="B41" s="57" t="s">
        <v>1176</v>
      </c>
      <c r="C41" t="s">
        <v>1060</v>
      </c>
      <c r="D41">
        <v>503</v>
      </c>
      <c r="K41" t="s">
        <v>921</v>
      </c>
      <c r="L41" t="str">
        <f>INDEX(allsections[[S]:[Order]],MATCH(unique_sub[[#This Row],[SSGUID]],allsections[SGUID],0),1)</f>
        <v>FO 08.01 Kwaliteit van naoogstwater</v>
      </c>
      <c r="M41" t="str">
        <f>INDEX(allsections[[S]:[Order]],MATCH(unique_sub[[#This Row],[SSGUID]],allsections[SGUID],0),2)</f>
        <v>-</v>
      </c>
      <c r="N41">
        <f>INDEX(allsections[[S]:[Order]],MATCH(unique_sub[[#This Row],[SSGUID]],allsections[SGUID],0),3)</f>
        <v>801</v>
      </c>
      <c r="P41" t="s">
        <v>541</v>
      </c>
      <c r="Q41" t="s">
        <v>542</v>
      </c>
      <c r="R41" s="40" t="str">
        <f t="shared" si="0"/>
        <v>1TyGiQcuRVxqRPsWm6pYn75GJnBn0XaHPkzo9hXhVvqW</v>
      </c>
      <c r="S41" s="40">
        <f>INDEX(allsections[[S]:[Order]],MATCH(P41,allsections[SGUID],0),3)</f>
        <v>5</v>
      </c>
      <c r="T41" s="40">
        <f>INDEX(allsections[[S]:[Order]],MATCH(Q41,allsections[SGUID],0),3)</f>
        <v>501</v>
      </c>
      <c r="V41">
        <f>COUNTIF(Z:Z,sectionsubsection[[#This Row],[Title]])</f>
        <v>1</v>
      </c>
      <c r="Z41" s="46" t="s">
        <v>1177</v>
      </c>
      <c r="AA41" s="46" t="e">
        <f>INDEX(allsections[[S]:[Order]],MATCH(X41,allsections[SGUID],0),3)</f>
        <v>#N/A</v>
      </c>
      <c r="AB41" s="46" t="e">
        <f>INDEX(allsections[[S]:[Order]],MATCH(Y41,allsections[SGUID],0),3)</f>
        <v>#N/A</v>
      </c>
      <c r="AC41" t="s">
        <v>1178</v>
      </c>
    </row>
    <row r="42" spans="1:29" ht="45" x14ac:dyDescent="0.25">
      <c r="A42" t="s">
        <v>583</v>
      </c>
      <c r="B42" s="57" t="s">
        <v>1179</v>
      </c>
      <c r="C42" s="57" t="s">
        <v>1060</v>
      </c>
      <c r="D42">
        <v>504</v>
      </c>
      <c r="K42" t="s">
        <v>887</v>
      </c>
      <c r="L42" t="str">
        <f>INDEX(allsections[[S]:[Order]],MATCH(unique_sub[[#This Row],[SSGUID]],allsections[SGUID],0),1)</f>
        <v>FO 08.02 Naoogstbehandelingen</v>
      </c>
      <c r="M42" t="str">
        <f>INDEX(allsections[[S]:[Order]],MATCH(unique_sub[[#This Row],[SSGUID]],allsections[SGUID],0),2)</f>
        <v>-</v>
      </c>
      <c r="N42">
        <f>INDEX(allsections[[S]:[Order]],MATCH(unique_sub[[#This Row],[SSGUID]],allsections[SGUID],0),3)</f>
        <v>802</v>
      </c>
      <c r="P42" t="s">
        <v>886</v>
      </c>
      <c r="Q42" t="s">
        <v>921</v>
      </c>
      <c r="R42" s="40" t="str">
        <f t="shared" si="0"/>
        <v>5JIgB3UDpDaQaRmTmuUpoo5l2rJiYbFtvFuXNhk6Xt0S</v>
      </c>
      <c r="S42" s="40">
        <f>INDEX(allsections[[S]:[Order]],MATCH(P42,allsections[SGUID],0),3)</f>
        <v>8</v>
      </c>
      <c r="T42" s="40">
        <f>INDEX(allsections[[S]:[Order]],MATCH(Q42,allsections[SGUID],0),3)</f>
        <v>801</v>
      </c>
      <c r="V42">
        <f>COUNTIF(Z:Z,sectionsubsection[[#This Row],[Title]])</f>
        <v>1</v>
      </c>
      <c r="Z42" s="46" t="s">
        <v>1180</v>
      </c>
      <c r="AA42" s="46" t="e">
        <f>INDEX(allsections[[S]:[Order]],MATCH(X42,allsections[SGUID],0),3)</f>
        <v>#N/A</v>
      </c>
      <c r="AB42" s="46" t="e">
        <f>INDEX(allsections[[S]:[Order]],MATCH(Y42,allsections[SGUID],0),3)</f>
        <v>#N/A</v>
      </c>
      <c r="AC42" t="s">
        <v>1181</v>
      </c>
    </row>
    <row r="43" spans="1:29" ht="30" x14ac:dyDescent="0.25">
      <c r="A43" t="s">
        <v>549</v>
      </c>
      <c r="B43" s="57" t="s">
        <v>1182</v>
      </c>
      <c r="C43" s="57" t="s">
        <v>1060</v>
      </c>
      <c r="D43">
        <v>106</v>
      </c>
      <c r="K43" t="s">
        <v>895</v>
      </c>
      <c r="L43" t="str">
        <f>INDEX(allsections[[S]:[Order]],MATCH(unique_sub[[#This Row],[SSGUID]],allsections[SGUID],0),1)</f>
        <v>FO 12.01 Gezondheid en veiligheid van medewerkers</v>
      </c>
      <c r="M43" t="str">
        <f>INDEX(allsections[[S]:[Order]],MATCH(unique_sub[[#This Row],[SSGUID]],allsections[SGUID],0),2)</f>
        <v>-</v>
      </c>
      <c r="N43">
        <f>INDEX(allsections[[S]:[Order]],MATCH(unique_sub[[#This Row],[SSGUID]],allsections[SGUID],0),3)</f>
        <v>1201</v>
      </c>
      <c r="P43" t="s">
        <v>541</v>
      </c>
      <c r="Q43" t="s">
        <v>583</v>
      </c>
      <c r="R43" s="40" t="str">
        <f t="shared" si="0"/>
        <v>1TyGiQcuRVxqRPsWm6pYn725itD9t3AKPNN1d0JIB5bx</v>
      </c>
      <c r="S43" s="40">
        <f>INDEX(allsections[[S]:[Order]],MATCH(P43,allsections[SGUID],0),3)</f>
        <v>5</v>
      </c>
      <c r="T43" s="40">
        <f>INDEX(allsections[[S]:[Order]],MATCH(Q43,allsections[SGUID],0),3)</f>
        <v>504</v>
      </c>
      <c r="V43">
        <f>COUNTIF(Z:Z,sectionsubsection[[#This Row],[Title]])</f>
        <v>1</v>
      </c>
      <c r="Z43" s="46" t="s">
        <v>1183</v>
      </c>
      <c r="AA43" s="46" t="e">
        <f>INDEX(allsections[[S]:[Order]],MATCH(X43,allsections[SGUID],0),3)</f>
        <v>#N/A</v>
      </c>
      <c r="AB43" s="46" t="e">
        <f>INDEX(allsections[[S]:[Order]],MATCH(Y43,allsections[SGUID],0),3)</f>
        <v>#N/A</v>
      </c>
      <c r="AC43" t="s">
        <v>1184</v>
      </c>
    </row>
    <row r="44" spans="1:29" ht="45" x14ac:dyDescent="0.25">
      <c r="A44" t="s">
        <v>563</v>
      </c>
      <c r="B44" s="57" t="s">
        <v>1185</v>
      </c>
      <c r="C44" s="57" t="s">
        <v>1060</v>
      </c>
      <c r="D44">
        <v>108</v>
      </c>
      <c r="K44" t="s">
        <v>908</v>
      </c>
      <c r="L44" t="str">
        <f>INDEX(allsections[[S]:[Order]],MATCH(unique_sub[[#This Row],[SSGUID]],allsections[SGUID],0),1)</f>
        <v>FO 12.02 Gevaren en eerstehulpverlening</v>
      </c>
      <c r="M44" t="str">
        <f>INDEX(allsections[[S]:[Order]],MATCH(unique_sub[[#This Row],[SSGUID]],allsections[SGUID],0),2)</f>
        <v>-</v>
      </c>
      <c r="N44">
        <f>INDEX(allsections[[S]:[Order]],MATCH(unique_sub[[#This Row],[SSGUID]],allsections[SGUID],0),3)</f>
        <v>1202</v>
      </c>
      <c r="P44" t="s">
        <v>541</v>
      </c>
      <c r="Q44" t="s">
        <v>602</v>
      </c>
      <c r="R44" s="40" t="str">
        <f t="shared" si="0"/>
        <v>1TyGiQcuRVxqRPsWm6pYn73yEQbyyk01GoZYBCkYA4FP</v>
      </c>
      <c r="S44" s="40">
        <f>INDEX(allsections[[S]:[Order]],MATCH(P44,allsections[SGUID],0),3)</f>
        <v>5</v>
      </c>
      <c r="T44" s="40">
        <f>INDEX(allsections[[S]:[Order]],MATCH(Q44,allsections[SGUID],0),3)</f>
        <v>502</v>
      </c>
      <c r="V44">
        <f>COUNTIF(Z:Z,sectionsubsection[[#This Row],[Title]])</f>
        <v>1</v>
      </c>
      <c r="Z44" s="46" t="s">
        <v>1186</v>
      </c>
      <c r="AA44" s="46" t="e">
        <f>INDEX(allsections[[S]:[Order]],MATCH(X44,allsections[SGUID],0),3)</f>
        <v>#N/A</v>
      </c>
      <c r="AB44" s="46" t="e">
        <f>INDEX(allsections[[S]:[Order]],MATCH(Y44,allsections[SGUID],0),3)</f>
        <v>#N/A</v>
      </c>
      <c r="AC44" t="s">
        <v>1187</v>
      </c>
    </row>
    <row r="45" spans="1:29" ht="90" x14ac:dyDescent="0.25">
      <c r="A45" t="s">
        <v>556</v>
      </c>
      <c r="B45" s="57" t="s">
        <v>1188</v>
      </c>
      <c r="C45" s="57" t="s">
        <v>1060</v>
      </c>
      <c r="D45">
        <v>107</v>
      </c>
      <c r="K45" t="s">
        <v>958</v>
      </c>
      <c r="L45" t="str">
        <f>INDEX(allsections[[S]:[Order]],MATCH(unique_sub[[#This Row],[SSGUID]],allsections[SGUID],0),1)</f>
        <v>FO 12.03 Persoonlijke beschermingsmiddelen</v>
      </c>
      <c r="M45" t="str">
        <f>INDEX(allsections[[S]:[Order]],MATCH(unique_sub[[#This Row],[SSGUID]],allsections[SGUID],0),2)</f>
        <v>-</v>
      </c>
      <c r="N45">
        <f>INDEX(allsections[[S]:[Order]],MATCH(unique_sub[[#This Row],[SSGUID]],allsections[SGUID],0),3)</f>
        <v>1203</v>
      </c>
      <c r="P45" t="s">
        <v>541</v>
      </c>
      <c r="Q45" t="s">
        <v>609</v>
      </c>
      <c r="R45" s="40" t="str">
        <f t="shared" si="0"/>
        <v>1TyGiQcuRVxqRPsWm6pYn73bxp0a7dcsX1zRhf8lSDgg</v>
      </c>
      <c r="S45" s="40">
        <f>INDEX(allsections[[S]:[Order]],MATCH(P45,allsections[SGUID],0),3)</f>
        <v>5</v>
      </c>
      <c r="T45" s="40">
        <f>INDEX(allsections[[S]:[Order]],MATCH(Q45,allsections[SGUID],0),3)</f>
        <v>503</v>
      </c>
      <c r="V45">
        <f>COUNTIF(Z:Z,sectionsubsection[[#This Row],[Title]])</f>
        <v>1</v>
      </c>
      <c r="Z45" s="46" t="s">
        <v>1189</v>
      </c>
      <c r="AA45" s="46" t="e">
        <f>INDEX(allsections[[S]:[Order]],MATCH(X45,allsections[SGUID],0),3)</f>
        <v>#N/A</v>
      </c>
      <c r="AB45" s="46" t="e">
        <f>INDEX(allsections[[S]:[Order]],MATCH(Y45,allsections[SGUID],0),3)</f>
        <v>#N/A</v>
      </c>
      <c r="AC45" t="s">
        <v>1190</v>
      </c>
    </row>
    <row r="46" spans="1:29" ht="45" x14ac:dyDescent="0.25">
      <c r="A46" t="s">
        <v>498</v>
      </c>
      <c r="B46" s="57" t="s">
        <v>1191</v>
      </c>
      <c r="C46" s="57" t="s">
        <v>1060</v>
      </c>
      <c r="D46">
        <v>203</v>
      </c>
      <c r="P46" t="s">
        <v>208</v>
      </c>
      <c r="Q46" t="s">
        <v>549</v>
      </c>
      <c r="R46" s="40" t="str">
        <f t="shared" si="0"/>
        <v>3YIgWsy9P8ND3BJPQGnD0j11FBMuieNmnZtyeFBlepcF</v>
      </c>
      <c r="S46" s="40">
        <f>INDEX(allsections[[S]:[Order]],MATCH(P46,allsections[SGUID],0),3)</f>
        <v>1</v>
      </c>
      <c r="T46" s="40">
        <f>INDEX(allsections[[S]:[Order]],MATCH(Q46,allsections[SGUID],0),3)</f>
        <v>106</v>
      </c>
      <c r="V46">
        <f>COUNTIF(Z:Z,sectionsubsection[[#This Row],[Title]])</f>
        <v>1</v>
      </c>
      <c r="Z46" s="46" t="s">
        <v>1192</v>
      </c>
      <c r="AA46" s="46" t="e">
        <f>INDEX(allsections[[S]:[Order]],MATCH(X46,allsections[SGUID],0),3)</f>
        <v>#N/A</v>
      </c>
      <c r="AB46" s="46" t="e">
        <f>INDEX(allsections[[S]:[Order]],MATCH(Y46,allsections[SGUID],0),3)</f>
        <v>#N/A</v>
      </c>
      <c r="AC46" t="s">
        <v>1193</v>
      </c>
    </row>
    <row r="47" spans="1:29" ht="60" x14ac:dyDescent="0.25">
      <c r="A47" t="s">
        <v>379</v>
      </c>
      <c r="B47" s="57" t="s">
        <v>1194</v>
      </c>
      <c r="C47" s="57" t="s">
        <v>1060</v>
      </c>
      <c r="D47">
        <v>404</v>
      </c>
      <c r="P47" t="s">
        <v>208</v>
      </c>
      <c r="Q47" t="s">
        <v>556</v>
      </c>
      <c r="R47" s="40" t="str">
        <f t="shared" si="0"/>
        <v>3YIgWsy9P8ND3BJPQGnD0jCSohyDpAegE66esWvDgT5</v>
      </c>
      <c r="S47" s="40">
        <f>INDEX(allsections[[S]:[Order]],MATCH(P47,allsections[SGUID],0),3)</f>
        <v>1</v>
      </c>
      <c r="T47" s="40">
        <f>INDEX(allsections[[S]:[Order]],MATCH(Q47,allsections[SGUID],0),3)</f>
        <v>107</v>
      </c>
      <c r="V47">
        <f>COUNTIF(Z:Z,sectionsubsection[[#This Row],[Title]])</f>
        <v>1</v>
      </c>
      <c r="Z47" s="46" t="s">
        <v>1195</v>
      </c>
      <c r="AA47" s="46" t="e">
        <f>INDEX(allsections[[S]:[Order]],MATCH(X47,allsections[SGUID],0),3)</f>
        <v>#N/A</v>
      </c>
      <c r="AB47" s="46" t="e">
        <f>INDEX(allsections[[S]:[Order]],MATCH(Y47,allsections[SGUID],0),3)</f>
        <v>#N/A</v>
      </c>
      <c r="AC47" t="s">
        <v>1196</v>
      </c>
    </row>
    <row r="48" spans="1:29" ht="45" x14ac:dyDescent="0.25">
      <c r="A48" t="s">
        <v>352</v>
      </c>
      <c r="B48" s="57" t="s">
        <v>1197</v>
      </c>
      <c r="C48" t="s">
        <v>1060</v>
      </c>
      <c r="D48">
        <v>201</v>
      </c>
      <c r="P48" t="s">
        <v>208</v>
      </c>
      <c r="Q48" t="s">
        <v>563</v>
      </c>
      <c r="R48" s="40" t="str">
        <f t="shared" si="0"/>
        <v>3YIgWsy9P8ND3BJPQGnD0j743VeTmtrKzh2yBlulWP21</v>
      </c>
      <c r="S48" s="40">
        <f>INDEX(allsections[[S]:[Order]],MATCH(P48,allsections[SGUID],0),3)</f>
        <v>1</v>
      </c>
      <c r="T48" s="40">
        <f>INDEX(allsections[[S]:[Order]],MATCH(Q48,allsections[SGUID],0),3)</f>
        <v>108</v>
      </c>
      <c r="V48">
        <f>COUNTIF(Z:Z,sectionsubsection[[#This Row],[Title]])</f>
        <v>1</v>
      </c>
      <c r="Z48" s="46" t="s">
        <v>1198</v>
      </c>
      <c r="AA48" s="46" t="e">
        <f>INDEX(allsections[[S]:[Order]],MATCH(X48,allsections[SGUID],0),3)</f>
        <v>#N/A</v>
      </c>
      <c r="AB48" s="46" t="e">
        <f>INDEX(allsections[[S]:[Order]],MATCH(Y48,allsections[SGUID],0),3)</f>
        <v>#N/A</v>
      </c>
      <c r="AC48" t="s">
        <v>1199</v>
      </c>
    </row>
    <row r="49" spans="1:29" ht="60" x14ac:dyDescent="0.25">
      <c r="A49" t="s">
        <v>288</v>
      </c>
      <c r="B49" s="57" t="s">
        <v>1200</v>
      </c>
      <c r="C49" s="57" t="s">
        <v>1060</v>
      </c>
      <c r="D49">
        <v>204</v>
      </c>
      <c r="P49" t="s">
        <v>467</v>
      </c>
      <c r="Q49" t="s">
        <v>248</v>
      </c>
      <c r="R49" s="40" t="str">
        <f t="shared" si="0"/>
        <v>6sAnZuzrLy7KwfabltbVL25TvyR0UgB0EOmnMkFaZftX</v>
      </c>
      <c r="S49" s="40">
        <f>INDEX(allsections[[S]:[Order]],MATCH(P49,allsections[SGUID],0),3)</f>
        <v>6</v>
      </c>
      <c r="T49" s="40">
        <f>INDEX(allsections[[S]:[Order]],MATCH(Q49,allsections[SGUID],0),3)</f>
        <v>0</v>
      </c>
      <c r="V49">
        <f>COUNTIF(Z:Z,sectionsubsection[[#This Row],[Title]])</f>
        <v>1</v>
      </c>
      <c r="Z49" s="46" t="s">
        <v>1201</v>
      </c>
      <c r="AA49" s="46" t="e">
        <f>INDEX(allsections[[S]:[Order]],MATCH(X49,allsections[SGUID],0),3)</f>
        <v>#N/A</v>
      </c>
      <c r="AB49" s="46" t="e">
        <f>INDEX(allsections[[S]:[Order]],MATCH(Y49,allsections[SGUID],0),3)</f>
        <v>#N/A</v>
      </c>
      <c r="AC49" t="s">
        <v>1202</v>
      </c>
    </row>
    <row r="50" spans="1:29" ht="75" x14ac:dyDescent="0.25">
      <c r="A50" t="s">
        <v>255</v>
      </c>
      <c r="B50" s="57" t="s">
        <v>1203</v>
      </c>
      <c r="C50" s="57" t="s">
        <v>1060</v>
      </c>
      <c r="D50">
        <v>102</v>
      </c>
      <c r="Z50" s="46" t="s">
        <v>1204</v>
      </c>
      <c r="AA50" s="46" t="e">
        <f>INDEX(allsections[[S]:[Order]],MATCH(X50,allsections[SGUID],0),3)</f>
        <v>#N/A</v>
      </c>
      <c r="AB50" s="46" t="e">
        <f>INDEX(allsections[[S]:[Order]],MATCH(Y50,allsections[SGUID],0),3)</f>
        <v>#N/A</v>
      </c>
      <c r="AC50" t="s">
        <v>1205</v>
      </c>
    </row>
    <row r="51" spans="1:29" ht="105" x14ac:dyDescent="0.25">
      <c r="A51" t="s">
        <v>125</v>
      </c>
      <c r="B51" s="57" t="s">
        <v>1206</v>
      </c>
      <c r="C51" s="57" t="s">
        <v>1060</v>
      </c>
      <c r="D51">
        <v>701</v>
      </c>
      <c r="Z51" s="46" t="s">
        <v>1207</v>
      </c>
      <c r="AA51" s="46" t="e">
        <f>INDEX(allsections[[S]:[Order]],MATCH(X51,allsections[SGUID],0),3)</f>
        <v>#N/A</v>
      </c>
      <c r="AB51" s="46" t="e">
        <f>INDEX(allsections[[S]:[Order]],MATCH(Y51,allsections[SGUID],0),3)</f>
        <v>#N/A</v>
      </c>
      <c r="AC51" t="s">
        <v>1208</v>
      </c>
    </row>
    <row r="52" spans="1:29" ht="105" x14ac:dyDescent="0.25">
      <c r="A52" t="s">
        <v>87</v>
      </c>
      <c r="B52" s="57" t="s">
        <v>1209</v>
      </c>
      <c r="C52" s="57" t="s">
        <v>1060</v>
      </c>
      <c r="D52">
        <v>407</v>
      </c>
      <c r="Z52" s="46" t="s">
        <v>1210</v>
      </c>
      <c r="AA52" s="46" t="e">
        <f>INDEX(allsections[[S]:[Order]],MATCH(X52,allsections[SGUID],0),3)</f>
        <v>#N/A</v>
      </c>
      <c r="AB52" s="46" t="e">
        <f>INDEX(allsections[[S]:[Order]],MATCH(Y52,allsections[SGUID],0),3)</f>
        <v>#N/A</v>
      </c>
      <c r="AC52" t="s">
        <v>1211</v>
      </c>
    </row>
    <row r="53" spans="1:29" ht="105" x14ac:dyDescent="0.25">
      <c r="A53" t="s">
        <v>228</v>
      </c>
      <c r="B53" s="57" t="s">
        <v>1212</v>
      </c>
      <c r="C53" s="57" t="s">
        <v>1060</v>
      </c>
      <c r="D53">
        <v>707</v>
      </c>
      <c r="Z53" s="46" t="s">
        <v>1213</v>
      </c>
      <c r="AA53" s="46" t="e">
        <f>INDEX(allsections[[S]:[Order]],MATCH(X53,allsections[SGUID],0),3)</f>
        <v>#N/A</v>
      </c>
      <c r="AB53" s="46" t="e">
        <f>INDEX(allsections[[S]:[Order]],MATCH(Y53,allsections[SGUID],0),3)</f>
        <v>#N/A</v>
      </c>
      <c r="AC53" t="s">
        <v>1214</v>
      </c>
    </row>
    <row r="54" spans="1:29" ht="75" x14ac:dyDescent="0.25">
      <c r="A54" t="s">
        <v>169</v>
      </c>
      <c r="B54" s="57" t="s">
        <v>1215</v>
      </c>
      <c r="C54" s="57" t="s">
        <v>1060</v>
      </c>
      <c r="D54">
        <v>708</v>
      </c>
      <c r="Z54" s="46" t="s">
        <v>1216</v>
      </c>
      <c r="AA54" s="46" t="e">
        <f>INDEX(allsections[[S]:[Order]],MATCH(X54,allsections[SGUID],0),3)</f>
        <v>#N/A</v>
      </c>
      <c r="AB54" s="46" t="e">
        <f>INDEX(allsections[[S]:[Order]],MATCH(Y54,allsections[SGUID],0),3)</f>
        <v>#N/A</v>
      </c>
      <c r="AC54" t="s">
        <v>1217</v>
      </c>
    </row>
    <row r="55" spans="1:29" ht="60" x14ac:dyDescent="0.25">
      <c r="A55" t="s">
        <v>132</v>
      </c>
      <c r="B55" s="57" t="s">
        <v>1218</v>
      </c>
      <c r="C55" s="57" t="s">
        <v>1060</v>
      </c>
      <c r="D55">
        <v>702</v>
      </c>
      <c r="Z55" s="46" t="s">
        <v>1219</v>
      </c>
      <c r="AA55" s="46" t="e">
        <f>INDEX(allsections[[S]:[Order]],MATCH(X55,allsections[SGUID],0),3)</f>
        <v>#N/A</v>
      </c>
      <c r="AB55" s="46" t="e">
        <f>INDEX(allsections[[S]:[Order]],MATCH(Y55,allsections[SGUID],0),3)</f>
        <v>#N/A</v>
      </c>
      <c r="AC55" t="s">
        <v>1220</v>
      </c>
    </row>
    <row r="56" spans="1:29" ht="60" x14ac:dyDescent="0.25">
      <c r="A56" t="s">
        <v>50</v>
      </c>
      <c r="B56" s="57" t="s">
        <v>1221</v>
      </c>
      <c r="C56" s="57" t="s">
        <v>1060</v>
      </c>
      <c r="D56">
        <v>406</v>
      </c>
      <c r="Z56" s="46" t="s">
        <v>1222</v>
      </c>
      <c r="AA56" s="46" t="e">
        <f>INDEX(allsections[[S]:[Order]],MATCH(X56,allsections[SGUID],0),3)</f>
        <v>#N/A</v>
      </c>
      <c r="AB56" s="46" t="e">
        <f>INDEX(allsections[[S]:[Order]],MATCH(Y56,allsections[SGUID],0),3)</f>
        <v>#N/A</v>
      </c>
      <c r="AC56" t="s">
        <v>1223</v>
      </c>
    </row>
    <row r="57" spans="1:29" ht="60" x14ac:dyDescent="0.25">
      <c r="A57" t="s">
        <v>73</v>
      </c>
      <c r="B57" s="57" t="s">
        <v>1224</v>
      </c>
      <c r="C57" s="57" t="s">
        <v>1060</v>
      </c>
      <c r="D57">
        <v>304</v>
      </c>
      <c r="Z57" s="46" t="s">
        <v>1225</v>
      </c>
      <c r="AA57" s="46" t="e">
        <f>INDEX(allsections[[S]:[Order]],MATCH(X57,allsections[SGUID],0),3)</f>
        <v>#N/A</v>
      </c>
      <c r="AB57" s="46" t="e">
        <f>INDEX(allsections[[S]:[Order]],MATCH(Y57,allsections[SGUID],0),3)</f>
        <v>#N/A</v>
      </c>
      <c r="AC57" t="s">
        <v>1226</v>
      </c>
    </row>
    <row r="58" spans="1:29" ht="105" x14ac:dyDescent="0.25">
      <c r="A58" t="s">
        <v>59</v>
      </c>
      <c r="B58" s="57" t="s">
        <v>1227</v>
      </c>
      <c r="C58" s="57" t="s">
        <v>1060</v>
      </c>
      <c r="D58">
        <v>302</v>
      </c>
      <c r="Z58" s="46" t="s">
        <v>1228</v>
      </c>
      <c r="AA58" s="46" t="e">
        <f>INDEX(allsections[[S]:[Order]],MATCH(X58,allsections[SGUID],0),3)</f>
        <v>#N/A</v>
      </c>
      <c r="AB58" s="46" t="e">
        <f>INDEX(allsections[[S]:[Order]],MATCH(Y58,allsections[SGUID],0),3)</f>
        <v>#N/A</v>
      </c>
      <c r="AC58" t="s">
        <v>1229</v>
      </c>
    </row>
    <row r="59" spans="1:29" ht="165" x14ac:dyDescent="0.25">
      <c r="A59" t="s">
        <v>1230</v>
      </c>
      <c r="B59" s="57" t="s">
        <v>1231</v>
      </c>
      <c r="C59" s="57" t="s">
        <v>1060</v>
      </c>
      <c r="D59">
        <v>1001</v>
      </c>
      <c r="Z59" s="46" t="s">
        <v>1232</v>
      </c>
      <c r="AA59" s="46" t="e">
        <f>INDEX(allsections[[S]:[Order]],MATCH(X59,allsections[SGUID],0),3)</f>
        <v>#N/A</v>
      </c>
      <c r="AB59" s="46" t="e">
        <f>INDEX(allsections[[S]:[Order]],MATCH(Y59,allsections[SGUID],0),3)</f>
        <v>#N/A</v>
      </c>
      <c r="AC59" t="s">
        <v>1233</v>
      </c>
    </row>
    <row r="60" spans="1:29" x14ac:dyDescent="0.25">
      <c r="A60" t="s">
        <v>1234</v>
      </c>
      <c r="B60" s="57" t="s">
        <v>1235</v>
      </c>
      <c r="C60" s="57" t="s">
        <v>1060</v>
      </c>
      <c r="D60">
        <v>1005</v>
      </c>
      <c r="Z60" s="46" t="s">
        <v>1236</v>
      </c>
      <c r="AA60" s="46" t="e">
        <f>INDEX(allsections[[S]:[Order]],MATCH(X60,allsections[SGUID],0),3)</f>
        <v>#N/A</v>
      </c>
      <c r="AB60" s="46" t="e">
        <f>INDEX(allsections[[S]:[Order]],MATCH(Y60,allsections[SGUID],0),3)</f>
        <v>#N/A</v>
      </c>
      <c r="AC60" t="s">
        <v>1237</v>
      </c>
    </row>
    <row r="61" spans="1:29" ht="30" x14ac:dyDescent="0.25">
      <c r="A61" t="s">
        <v>1238</v>
      </c>
      <c r="B61" s="57" t="s">
        <v>1239</v>
      </c>
      <c r="C61" s="57" t="s">
        <v>1060</v>
      </c>
      <c r="D61">
        <v>1004</v>
      </c>
      <c r="Z61" s="46" t="s">
        <v>1240</v>
      </c>
      <c r="AA61" s="46" t="e">
        <f>INDEX(allsections[[S]:[Order]],MATCH(X61,allsections[SGUID],0),3)</f>
        <v>#N/A</v>
      </c>
      <c r="AB61" s="46" t="e">
        <f>INDEX(allsections[[S]:[Order]],MATCH(Y61,allsections[SGUID],0),3)</f>
        <v>#N/A</v>
      </c>
      <c r="AC61" t="s">
        <v>1241</v>
      </c>
    </row>
    <row r="62" spans="1:29" ht="30" x14ac:dyDescent="0.25">
      <c r="A62" t="s">
        <v>1242</v>
      </c>
      <c r="B62" s="57" t="s">
        <v>1243</v>
      </c>
      <c r="C62" s="57" t="s">
        <v>1060</v>
      </c>
      <c r="D62">
        <v>1003</v>
      </c>
      <c r="Z62" s="46" t="s">
        <v>1244</v>
      </c>
      <c r="AA62" s="46" t="e">
        <f>INDEX(allsections[[S]:[Order]],MATCH(X62,allsections[SGUID],0),3)</f>
        <v>#N/A</v>
      </c>
      <c r="AB62" s="46" t="e">
        <f>INDEX(allsections[[S]:[Order]],MATCH(Y62,allsections[SGUID],0),3)</f>
        <v>#N/A</v>
      </c>
      <c r="AC62" t="s">
        <v>1245</v>
      </c>
    </row>
    <row r="63" spans="1:29" ht="30" x14ac:dyDescent="0.25">
      <c r="A63" t="s">
        <v>1246</v>
      </c>
      <c r="B63" s="57" t="s">
        <v>1247</v>
      </c>
      <c r="C63" s="57" t="s">
        <v>1060</v>
      </c>
      <c r="D63">
        <v>1002</v>
      </c>
      <c r="Z63" s="46" t="s">
        <v>1248</v>
      </c>
      <c r="AA63" s="46" t="e">
        <f>INDEX(allsections[[S]:[Order]],MATCH(X63,allsections[SGUID],0),3)</f>
        <v>#N/A</v>
      </c>
      <c r="AB63" s="46" t="e">
        <f>INDEX(allsections[[S]:[Order]],MATCH(Y63,allsections[SGUID],0),3)</f>
        <v>#N/A</v>
      </c>
      <c r="AC63" t="s">
        <v>1249</v>
      </c>
    </row>
    <row r="64" spans="1:29" ht="45" x14ac:dyDescent="0.25">
      <c r="A64" t="s">
        <v>1250</v>
      </c>
      <c r="B64" s="57" t="s">
        <v>1251</v>
      </c>
      <c r="C64" s="57" t="s">
        <v>1060</v>
      </c>
      <c r="D64">
        <v>1001</v>
      </c>
      <c r="Z64" s="46" t="s">
        <v>1252</v>
      </c>
      <c r="AA64" s="46" t="e">
        <f>INDEX(allsections[[S]:[Order]],MATCH(X64,allsections[SGUID],0),3)</f>
        <v>#N/A</v>
      </c>
      <c r="AB64" s="46" t="e">
        <f>INDEX(allsections[[S]:[Order]],MATCH(Y64,allsections[SGUID],0),3)</f>
        <v>#N/A</v>
      </c>
      <c r="AC64" t="s">
        <v>1253</v>
      </c>
    </row>
    <row r="65" spans="1:29" ht="30" x14ac:dyDescent="0.25">
      <c r="A65" t="s">
        <v>1254</v>
      </c>
      <c r="B65" s="57" t="s">
        <v>1255</v>
      </c>
      <c r="C65" s="57" t="s">
        <v>1060</v>
      </c>
      <c r="D65">
        <v>15</v>
      </c>
      <c r="Z65" s="46" t="s">
        <v>1256</v>
      </c>
      <c r="AA65" s="46" t="e">
        <f>INDEX(allsections[[S]:[Order]],MATCH(X65,allsections[SGUID],0),3)</f>
        <v>#N/A</v>
      </c>
      <c r="AB65" s="46" t="e">
        <f>INDEX(allsections[[S]:[Order]],MATCH(Y65,allsections[SGUID],0),3)</f>
        <v>#N/A</v>
      </c>
      <c r="AC65" t="s">
        <v>1257</v>
      </c>
    </row>
    <row r="66" spans="1:29" ht="90" x14ac:dyDescent="0.25">
      <c r="A66" t="s">
        <v>1258</v>
      </c>
      <c r="B66" s="57" t="s">
        <v>1259</v>
      </c>
      <c r="C66" s="57" t="s">
        <v>1060</v>
      </c>
      <c r="D66">
        <v>404</v>
      </c>
      <c r="Z66" s="46" t="s">
        <v>1260</v>
      </c>
      <c r="AA66" s="46" t="e">
        <f>INDEX(allsections[[S]:[Order]],MATCH(X66,allsections[SGUID],0),3)</f>
        <v>#N/A</v>
      </c>
      <c r="AB66" s="46" t="e">
        <f>INDEX(allsections[[S]:[Order]],MATCH(Y66,allsections[SGUID],0),3)</f>
        <v>#N/A</v>
      </c>
      <c r="AC66" t="s">
        <v>1261</v>
      </c>
    </row>
    <row r="67" spans="1:29" ht="150" x14ac:dyDescent="0.25">
      <c r="A67" t="s">
        <v>1262</v>
      </c>
      <c r="B67" s="57" t="s">
        <v>1263</v>
      </c>
      <c r="C67" t="s">
        <v>1060</v>
      </c>
      <c r="D67">
        <v>4</v>
      </c>
      <c r="Z67" s="46" t="s">
        <v>1264</v>
      </c>
      <c r="AA67" s="46" t="e">
        <f>INDEX(allsections[[S]:[Order]],MATCH(X67,allsections[SGUID],0),3)</f>
        <v>#N/A</v>
      </c>
      <c r="AB67" s="46" t="e">
        <f>INDEX(allsections[[S]:[Order]],MATCH(Y67,allsections[SGUID],0),3)</f>
        <v>#N/A</v>
      </c>
      <c r="AC67" t="s">
        <v>1265</v>
      </c>
    </row>
    <row r="68" spans="1:29" ht="75" x14ac:dyDescent="0.25">
      <c r="A68" t="s">
        <v>1266</v>
      </c>
      <c r="B68" s="57" t="s">
        <v>1267</v>
      </c>
      <c r="C68" s="57" t="s">
        <v>1060</v>
      </c>
      <c r="D68">
        <v>403</v>
      </c>
      <c r="Z68" s="46" t="s">
        <v>1268</v>
      </c>
      <c r="AA68" s="46" t="e">
        <f>INDEX(allsections[[S]:[Order]],MATCH(X68,allsections[SGUID],0),3)</f>
        <v>#N/A</v>
      </c>
      <c r="AB68" s="46" t="e">
        <f>INDEX(allsections[[S]:[Order]],MATCH(Y68,allsections[SGUID],0),3)</f>
        <v>#N/A</v>
      </c>
      <c r="AC68" t="s">
        <v>1269</v>
      </c>
    </row>
    <row r="69" spans="1:29" ht="60" x14ac:dyDescent="0.25">
      <c r="A69" t="s">
        <v>1270</v>
      </c>
      <c r="B69" s="57" t="s">
        <v>1271</v>
      </c>
      <c r="C69" s="57" t="s">
        <v>1060</v>
      </c>
      <c r="D69">
        <v>102</v>
      </c>
      <c r="Z69" s="46" t="s">
        <v>1272</v>
      </c>
      <c r="AA69" s="46" t="e">
        <f>INDEX(allsections[[S]:[Order]],MATCH(X69,allsections[SGUID],0),3)</f>
        <v>#N/A</v>
      </c>
      <c r="AB69" s="46" t="e">
        <f>INDEX(allsections[[S]:[Order]],MATCH(Y69,allsections[SGUID],0),3)</f>
        <v>#N/A</v>
      </c>
      <c r="AC69" t="s">
        <v>1273</v>
      </c>
    </row>
    <row r="70" spans="1:29" ht="90" x14ac:dyDescent="0.25">
      <c r="A70" t="s">
        <v>1274</v>
      </c>
      <c r="B70" s="57" t="s">
        <v>1275</v>
      </c>
      <c r="C70" t="s">
        <v>1060</v>
      </c>
      <c r="D70">
        <v>1</v>
      </c>
      <c r="Z70" s="46" t="s">
        <v>1276</v>
      </c>
      <c r="AA70" s="46" t="e">
        <f>INDEX(allsections[[S]:[Order]],MATCH(X70,allsections[SGUID],0),3)</f>
        <v>#N/A</v>
      </c>
      <c r="AB70" s="46" t="e">
        <f>INDEX(allsections[[S]:[Order]],MATCH(Y70,allsections[SGUID],0),3)</f>
        <v>#N/A</v>
      </c>
      <c r="AC70" t="s">
        <v>1277</v>
      </c>
    </row>
    <row r="71" spans="1:29" ht="90" x14ac:dyDescent="0.25">
      <c r="A71" t="s">
        <v>1278</v>
      </c>
      <c r="B71" s="57" t="s">
        <v>1279</v>
      </c>
      <c r="C71" s="57" t="s">
        <v>1060</v>
      </c>
      <c r="D71">
        <v>602</v>
      </c>
      <c r="Z71" s="46" t="s">
        <v>1280</v>
      </c>
      <c r="AA71" s="46" t="e">
        <f>INDEX(allsections[[S]:[Order]],MATCH(X71,allsections[SGUID],0),3)</f>
        <v>#N/A</v>
      </c>
      <c r="AB71" s="46" t="e">
        <f>INDEX(allsections[[S]:[Order]],MATCH(Y71,allsections[SGUID],0),3)</f>
        <v>#N/A</v>
      </c>
      <c r="AC71" t="s">
        <v>1281</v>
      </c>
    </row>
    <row r="72" spans="1:29" ht="120" x14ac:dyDescent="0.25">
      <c r="A72" t="s">
        <v>1282</v>
      </c>
      <c r="B72" s="57" t="s">
        <v>1283</v>
      </c>
      <c r="C72" s="57" t="s">
        <v>1060</v>
      </c>
      <c r="D72">
        <v>6</v>
      </c>
      <c r="Z72" s="46" t="s">
        <v>1284</v>
      </c>
      <c r="AA72" s="46" t="e">
        <f>INDEX(allsections[[S]:[Order]],MATCH(X72,allsections[SGUID],0),3)</f>
        <v>#N/A</v>
      </c>
      <c r="AB72" s="46" t="e">
        <f>INDEX(allsections[[S]:[Order]],MATCH(Y72,allsections[SGUID],0),3)</f>
        <v>#N/A</v>
      </c>
      <c r="AC72" t="s">
        <v>1285</v>
      </c>
    </row>
    <row r="73" spans="1:29" ht="45" x14ac:dyDescent="0.25">
      <c r="A73" t="s">
        <v>1286</v>
      </c>
      <c r="B73" s="57" t="s">
        <v>1287</v>
      </c>
      <c r="C73" s="57" t="s">
        <v>1060</v>
      </c>
      <c r="D73">
        <v>101</v>
      </c>
      <c r="Z73" s="46" t="s">
        <v>1288</v>
      </c>
      <c r="AA73" s="46" t="e">
        <f>INDEX(allsections[[S]:[Order]],MATCH(X73,allsections[SGUID],0),3)</f>
        <v>#N/A</v>
      </c>
      <c r="AB73" s="46" t="e">
        <f>INDEX(allsections[[S]:[Order]],MATCH(Y73,allsections[SGUID],0),3)</f>
        <v>#N/A</v>
      </c>
      <c r="AC73" t="s">
        <v>1289</v>
      </c>
    </row>
    <row r="74" spans="1:29" ht="45" x14ac:dyDescent="0.25">
      <c r="A74" t="s">
        <v>1290</v>
      </c>
      <c r="B74" s="57" t="s">
        <v>1291</v>
      </c>
      <c r="C74" t="s">
        <v>1060</v>
      </c>
      <c r="D74">
        <v>12</v>
      </c>
      <c r="Z74" s="46" t="s">
        <v>1292</v>
      </c>
      <c r="AA74" s="46" t="e">
        <f>INDEX(allsections[[S]:[Order]],MATCH(X74,allsections[SGUID],0),3)</f>
        <v>#N/A</v>
      </c>
      <c r="AB74" s="46" t="e">
        <f>INDEX(allsections[[S]:[Order]],MATCH(Y74,allsections[SGUID],0),3)</f>
        <v>#N/A</v>
      </c>
      <c r="AC74" t="s">
        <v>1293</v>
      </c>
    </row>
    <row r="75" spans="1:29" ht="105" x14ac:dyDescent="0.25">
      <c r="A75" t="s">
        <v>1294</v>
      </c>
      <c r="B75" s="57" t="s">
        <v>1295</v>
      </c>
      <c r="C75" s="57" t="s">
        <v>1060</v>
      </c>
      <c r="D75">
        <v>601</v>
      </c>
      <c r="Z75" s="46" t="s">
        <v>1296</v>
      </c>
      <c r="AA75" s="46" t="e">
        <f>INDEX(allsections[[S]:[Order]],MATCH(X75,allsections[SGUID],0),3)</f>
        <v>#N/A</v>
      </c>
      <c r="AB75" s="46" t="e">
        <f>INDEX(allsections[[S]:[Order]],MATCH(Y75,allsections[SGUID],0),3)</f>
        <v>#N/A</v>
      </c>
      <c r="AC75" t="s">
        <v>1297</v>
      </c>
    </row>
    <row r="76" spans="1:29" ht="90" x14ac:dyDescent="0.25">
      <c r="A76" t="s">
        <v>1298</v>
      </c>
      <c r="B76" s="57" t="s">
        <v>1299</v>
      </c>
      <c r="C76" s="57" t="s">
        <v>1060</v>
      </c>
      <c r="D76">
        <v>704</v>
      </c>
      <c r="Z76" s="46" t="s">
        <v>1300</v>
      </c>
      <c r="AA76" s="46" t="e">
        <f>INDEX(allsections[[S]:[Order]],MATCH(X76,allsections[SGUID],0),3)</f>
        <v>#N/A</v>
      </c>
      <c r="AB76" s="46" t="e">
        <f>INDEX(allsections[[S]:[Order]],MATCH(Y76,allsections[SGUID],0),3)</f>
        <v>#N/A</v>
      </c>
      <c r="AC76" t="s">
        <v>1301</v>
      </c>
    </row>
    <row r="77" spans="1:29" ht="45" x14ac:dyDescent="0.25">
      <c r="A77" t="s">
        <v>1302</v>
      </c>
      <c r="B77" s="57" t="s">
        <v>1303</v>
      </c>
      <c r="C77" t="s">
        <v>1060</v>
      </c>
      <c r="D77">
        <v>7</v>
      </c>
      <c r="Z77" s="46" t="s">
        <v>1304</v>
      </c>
      <c r="AA77" s="46" t="e">
        <f>INDEX(allsections[[S]:[Order]],MATCH(X77,allsections[SGUID],0),3)</f>
        <v>#N/A</v>
      </c>
      <c r="AB77" s="46" t="e">
        <f>INDEX(allsections[[S]:[Order]],MATCH(Y77,allsections[SGUID],0),3)</f>
        <v>#N/A</v>
      </c>
      <c r="AC77" t="s">
        <v>1305</v>
      </c>
    </row>
    <row r="78" spans="1:29" ht="90" x14ac:dyDescent="0.25">
      <c r="A78" t="s">
        <v>1306</v>
      </c>
      <c r="B78" s="57" t="s">
        <v>1307</v>
      </c>
      <c r="C78" s="57" t="s">
        <v>1060</v>
      </c>
      <c r="D78">
        <v>2203</v>
      </c>
      <c r="Z78" s="46" t="s">
        <v>1308</v>
      </c>
      <c r="AA78" s="46" t="e">
        <f>INDEX(allsections[[S]:[Order]],MATCH(X78,allsections[SGUID],0),3)</f>
        <v>#N/A</v>
      </c>
      <c r="AB78" s="46" t="e">
        <f>INDEX(allsections[[S]:[Order]],MATCH(Y78,allsections[SGUID],0),3)</f>
        <v>#N/A</v>
      </c>
      <c r="AC78" t="s">
        <v>1309</v>
      </c>
    </row>
    <row r="79" spans="1:29" ht="409.5" x14ac:dyDescent="0.25">
      <c r="A79" t="s">
        <v>1310</v>
      </c>
      <c r="B79" s="57" t="s">
        <v>1311</v>
      </c>
      <c r="C79" s="57" t="s">
        <v>1312</v>
      </c>
      <c r="D79">
        <v>22</v>
      </c>
      <c r="Z79" s="46" t="s">
        <v>1313</v>
      </c>
      <c r="AA79" s="46" t="e">
        <f>INDEX(allsections[[S]:[Order]],MATCH(X79,allsections[SGUID],0),3)</f>
        <v>#N/A</v>
      </c>
      <c r="AB79" s="46" t="e">
        <f>INDEX(allsections[[S]:[Order]],MATCH(Y79,allsections[SGUID],0),3)</f>
        <v>#N/A</v>
      </c>
      <c r="AC79" t="s">
        <v>1314</v>
      </c>
    </row>
    <row r="80" spans="1:29" ht="60" x14ac:dyDescent="0.25">
      <c r="A80" t="s">
        <v>1315</v>
      </c>
      <c r="B80" s="57" t="s">
        <v>1316</v>
      </c>
      <c r="C80" s="57" t="s">
        <v>1060</v>
      </c>
      <c r="D80">
        <v>2801</v>
      </c>
      <c r="Z80" s="46" t="s">
        <v>1317</v>
      </c>
      <c r="AA80" s="46" t="e">
        <f>INDEX(allsections[[S]:[Order]],MATCH(X80,allsections[SGUID],0),3)</f>
        <v>#N/A</v>
      </c>
      <c r="AB80" s="46" t="e">
        <f>INDEX(allsections[[S]:[Order]],MATCH(Y80,allsections[SGUID],0),3)</f>
        <v>#N/A</v>
      </c>
      <c r="AC80" t="s">
        <v>1318</v>
      </c>
    </row>
    <row r="81" spans="1:29" ht="409.5" x14ac:dyDescent="0.25">
      <c r="A81" t="s">
        <v>1319</v>
      </c>
      <c r="B81" s="57" t="s">
        <v>1320</v>
      </c>
      <c r="C81" s="57" t="s">
        <v>1321</v>
      </c>
      <c r="D81">
        <v>28</v>
      </c>
      <c r="Z81" s="46" t="s">
        <v>1322</v>
      </c>
      <c r="AA81" s="46" t="e">
        <f>INDEX(allsections[[S]:[Order]],MATCH(X81,allsections[SGUID],0),3)</f>
        <v>#N/A</v>
      </c>
      <c r="AB81" s="46" t="e">
        <f>INDEX(allsections[[S]:[Order]],MATCH(Y81,allsections[SGUID],0),3)</f>
        <v>#N/A</v>
      </c>
      <c r="AC81" t="s">
        <v>1323</v>
      </c>
    </row>
    <row r="82" spans="1:29" ht="345" x14ac:dyDescent="0.25">
      <c r="A82" t="s">
        <v>1324</v>
      </c>
      <c r="B82" s="57" t="s">
        <v>1325</v>
      </c>
      <c r="C82" s="57" t="s">
        <v>1326</v>
      </c>
      <c r="D82">
        <v>2802</v>
      </c>
      <c r="Z82" s="46" t="s">
        <v>1327</v>
      </c>
      <c r="AA82" s="46" t="e">
        <f>INDEX(allsections[[S]:[Order]],MATCH(X82,allsections[SGUID],0),3)</f>
        <v>#N/A</v>
      </c>
      <c r="AB82" s="46" t="e">
        <f>INDEX(allsections[[S]:[Order]],MATCH(Y82,allsections[SGUID],0),3)</f>
        <v>#N/A</v>
      </c>
      <c r="AC82" t="s">
        <v>1328</v>
      </c>
    </row>
    <row r="83" spans="1:29" ht="45" x14ac:dyDescent="0.25">
      <c r="A83" t="s">
        <v>1329</v>
      </c>
      <c r="B83" s="57" t="s">
        <v>1330</v>
      </c>
      <c r="C83" t="s">
        <v>1060</v>
      </c>
      <c r="D83">
        <v>2803</v>
      </c>
      <c r="Z83" s="46" t="s">
        <v>1331</v>
      </c>
      <c r="AA83" s="46" t="e">
        <f>INDEX(allsections[[S]:[Order]],MATCH(X83,allsections[SGUID],0),3)</f>
        <v>#N/A</v>
      </c>
      <c r="AB83" s="46" t="e">
        <f>INDEX(allsections[[S]:[Order]],MATCH(Y83,allsections[SGUID],0),3)</f>
        <v>#N/A</v>
      </c>
      <c r="AC83" t="s">
        <v>1332</v>
      </c>
    </row>
    <row r="84" spans="1:29" ht="60" x14ac:dyDescent="0.25">
      <c r="A84" t="s">
        <v>1333</v>
      </c>
      <c r="B84" s="57" t="s">
        <v>1334</v>
      </c>
      <c r="C84" s="57" t="s">
        <v>1060</v>
      </c>
      <c r="D84">
        <v>2806</v>
      </c>
      <c r="Z84" s="46" t="s">
        <v>1335</v>
      </c>
      <c r="AA84" s="46" t="e">
        <f>INDEX(allsections[[S]:[Order]],MATCH(X84,allsections[SGUID],0),3)</f>
        <v>#N/A</v>
      </c>
      <c r="AB84" s="46" t="e">
        <f>INDEX(allsections[[S]:[Order]],MATCH(Y84,allsections[SGUID],0),3)</f>
        <v>#N/A</v>
      </c>
      <c r="AC84" t="s">
        <v>1336</v>
      </c>
    </row>
    <row r="85" spans="1:29" ht="409.5" x14ac:dyDescent="0.25">
      <c r="A85" t="s">
        <v>1337</v>
      </c>
      <c r="B85" s="57" t="s">
        <v>1338</v>
      </c>
      <c r="C85" s="57" t="s">
        <v>1339</v>
      </c>
      <c r="D85">
        <v>2805</v>
      </c>
      <c r="Z85" s="46" t="s">
        <v>1340</v>
      </c>
      <c r="AA85" s="46" t="e">
        <f>INDEX(allsections[[S]:[Order]],MATCH(X85,allsections[SGUID],0),3)</f>
        <v>#N/A</v>
      </c>
      <c r="AB85" s="46" t="e">
        <f>INDEX(allsections[[S]:[Order]],MATCH(Y85,allsections[SGUID],0),3)</f>
        <v>#N/A</v>
      </c>
      <c r="AC85" t="s">
        <v>1341</v>
      </c>
    </row>
    <row r="86" spans="1:29" ht="210" x14ac:dyDescent="0.25">
      <c r="A86" t="s">
        <v>1342</v>
      </c>
      <c r="B86" s="57" t="s">
        <v>1343</v>
      </c>
      <c r="C86" t="s">
        <v>1060</v>
      </c>
      <c r="D86">
        <v>2804</v>
      </c>
      <c r="Z86" s="46" t="s">
        <v>1344</v>
      </c>
      <c r="AA86" s="46" t="e">
        <f>INDEX(allsections[[S]:[Order]],MATCH(X86,allsections[SGUID],0),3)</f>
        <v>#N/A</v>
      </c>
      <c r="AB86" s="46" t="e">
        <f>INDEX(allsections[[S]:[Order]],MATCH(Y86,allsections[SGUID],0),3)</f>
        <v>#N/A</v>
      </c>
      <c r="AC86" t="s">
        <v>1345</v>
      </c>
    </row>
    <row r="87" spans="1:29" ht="90" x14ac:dyDescent="0.25">
      <c r="A87" t="s">
        <v>1346</v>
      </c>
      <c r="B87" s="57" t="s">
        <v>1347</v>
      </c>
      <c r="C87" s="57" t="s">
        <v>1060</v>
      </c>
      <c r="D87">
        <v>402</v>
      </c>
      <c r="Z87" s="46" t="s">
        <v>1348</v>
      </c>
      <c r="AA87" s="46" t="e">
        <f>INDEX(allsections[[S]:[Order]],MATCH(X87,allsections[SGUID],0),3)</f>
        <v>#N/A</v>
      </c>
      <c r="AB87" s="46" t="e">
        <f>INDEX(allsections[[S]:[Order]],MATCH(Y87,allsections[SGUID],0),3)</f>
        <v>#N/A</v>
      </c>
      <c r="AC87" t="s">
        <v>1349</v>
      </c>
    </row>
    <row r="88" spans="1:29" ht="105" x14ac:dyDescent="0.25">
      <c r="A88" t="s">
        <v>1350</v>
      </c>
      <c r="B88" s="57" t="s">
        <v>1351</v>
      </c>
      <c r="C88" s="57" t="s">
        <v>1060</v>
      </c>
      <c r="D88">
        <v>401</v>
      </c>
      <c r="Z88" s="46" t="s">
        <v>1352</v>
      </c>
      <c r="AA88" s="46" t="e">
        <f>INDEX(allsections[[S]:[Order]],MATCH(X88,allsections[SGUID],0),3)</f>
        <v>#N/A</v>
      </c>
      <c r="AB88" s="46" t="e">
        <f>INDEX(allsections[[S]:[Order]],MATCH(Y88,allsections[SGUID],0),3)</f>
        <v>#N/A</v>
      </c>
      <c r="AC88" t="s">
        <v>1353</v>
      </c>
    </row>
    <row r="89" spans="1:29" ht="75" x14ac:dyDescent="0.25">
      <c r="A89" t="s">
        <v>1354</v>
      </c>
      <c r="B89" s="57" t="s">
        <v>1355</v>
      </c>
      <c r="C89" s="57" t="s">
        <v>1060</v>
      </c>
      <c r="D89">
        <v>1901</v>
      </c>
      <c r="Z89" s="46" t="s">
        <v>1356</v>
      </c>
      <c r="AA89" s="46" t="e">
        <f>INDEX(allsections[[S]:[Order]],MATCH(X89,allsections[SGUID],0),3)</f>
        <v>#N/A</v>
      </c>
      <c r="AB89" s="46" t="e">
        <f>INDEX(allsections[[S]:[Order]],MATCH(Y89,allsections[SGUID],0),3)</f>
        <v>#N/A</v>
      </c>
      <c r="AC89" t="s">
        <v>1357</v>
      </c>
    </row>
    <row r="90" spans="1:29" ht="135" x14ac:dyDescent="0.25">
      <c r="A90" t="s">
        <v>1358</v>
      </c>
      <c r="B90" s="57" t="s">
        <v>1359</v>
      </c>
      <c r="C90" s="57" t="s">
        <v>1360</v>
      </c>
      <c r="D90">
        <v>19</v>
      </c>
      <c r="Z90" s="46" t="s">
        <v>1361</v>
      </c>
      <c r="AA90" s="46" t="e">
        <f>INDEX(allsections[[S]:[Order]],MATCH(X90,allsections[SGUID],0),3)</f>
        <v>#N/A</v>
      </c>
      <c r="AB90" s="46" t="e">
        <f>INDEX(allsections[[S]:[Order]],MATCH(Y90,allsections[SGUID],0),3)</f>
        <v>#N/A</v>
      </c>
      <c r="AC90" t="s">
        <v>1362</v>
      </c>
    </row>
    <row r="91" spans="1:29" ht="105" x14ac:dyDescent="0.25">
      <c r="A91" t="s">
        <v>1363</v>
      </c>
      <c r="B91" s="57" t="s">
        <v>1364</v>
      </c>
      <c r="C91" s="57" t="s">
        <v>1060</v>
      </c>
      <c r="D91">
        <v>1902</v>
      </c>
      <c r="Z91" s="46" t="s">
        <v>1365</v>
      </c>
      <c r="AA91" s="46" t="e">
        <f>INDEX(allsections[[S]:[Order]],MATCH(X91,allsections[SGUID],0),3)</f>
        <v>#N/A</v>
      </c>
      <c r="AB91" s="46" t="e">
        <f>INDEX(allsections[[S]:[Order]],MATCH(Y91,allsections[SGUID],0),3)</f>
        <v>#N/A</v>
      </c>
      <c r="AC91" t="s">
        <v>1366</v>
      </c>
    </row>
    <row r="92" spans="1:29" ht="30" x14ac:dyDescent="0.25">
      <c r="A92" t="s">
        <v>1367</v>
      </c>
      <c r="B92" s="57" t="s">
        <v>1368</v>
      </c>
      <c r="C92" s="57" t="s">
        <v>1060</v>
      </c>
      <c r="D92">
        <v>2007</v>
      </c>
      <c r="Z92" s="46" t="s">
        <v>1369</v>
      </c>
      <c r="AA92" s="46" t="e">
        <f>INDEX(allsections[[S]:[Order]],MATCH(X92,allsections[SGUID],0),3)</f>
        <v>#N/A</v>
      </c>
      <c r="AB92" s="46" t="e">
        <f>INDEX(allsections[[S]:[Order]],MATCH(Y92,allsections[SGUID],0),3)</f>
        <v>#N/A</v>
      </c>
      <c r="AC92" t="s">
        <v>1370</v>
      </c>
    </row>
    <row r="93" spans="1:29" ht="330" x14ac:dyDescent="0.25">
      <c r="A93" t="s">
        <v>1371</v>
      </c>
      <c r="B93" s="57" t="s">
        <v>1372</v>
      </c>
      <c r="C93" s="57" t="s">
        <v>1373</v>
      </c>
      <c r="D93">
        <v>20</v>
      </c>
      <c r="Z93" s="46" t="s">
        <v>1374</v>
      </c>
      <c r="AA93" s="46" t="e">
        <f>INDEX(allsections[[S]:[Order]],MATCH(X93,allsections[SGUID],0),3)</f>
        <v>#N/A</v>
      </c>
      <c r="AB93" s="46" t="e">
        <f>INDEX(allsections[[S]:[Order]],MATCH(Y93,allsections[SGUID],0),3)</f>
        <v>#N/A</v>
      </c>
      <c r="AC93" t="s">
        <v>1375</v>
      </c>
    </row>
    <row r="94" spans="1:29" ht="330" x14ac:dyDescent="0.25">
      <c r="A94" t="s">
        <v>1376</v>
      </c>
      <c r="B94" s="57" t="s">
        <v>1377</v>
      </c>
      <c r="C94" s="57" t="s">
        <v>1378</v>
      </c>
      <c r="D94">
        <v>5</v>
      </c>
      <c r="Z94" s="46" t="s">
        <v>1379</v>
      </c>
      <c r="AA94" s="46" t="e">
        <f>INDEX(allsections[[S]:[Order]],MATCH(X94,allsections[SGUID],0),3)</f>
        <v>#N/A</v>
      </c>
      <c r="AB94" s="46" t="e">
        <f>INDEX(allsections[[S]:[Order]],MATCH(Y94,allsections[SGUID],0),3)</f>
        <v>#N/A</v>
      </c>
      <c r="AC94" t="s">
        <v>1380</v>
      </c>
    </row>
    <row r="95" spans="1:29" ht="90" x14ac:dyDescent="0.25">
      <c r="A95" t="s">
        <v>1381</v>
      </c>
      <c r="B95" s="57" t="s">
        <v>1382</v>
      </c>
      <c r="C95" s="57" t="s">
        <v>1060</v>
      </c>
      <c r="D95">
        <v>1903</v>
      </c>
      <c r="Z95" s="46" t="s">
        <v>1383</v>
      </c>
      <c r="AA95" s="46" t="e">
        <f>INDEX(allsections[[S]:[Order]],MATCH(X95,allsections[SGUID],0),3)</f>
        <v>#N/A</v>
      </c>
      <c r="AB95" s="46" t="e">
        <f>INDEX(allsections[[S]:[Order]],MATCH(Y95,allsections[SGUID],0),3)</f>
        <v>#N/A</v>
      </c>
      <c r="AC95" t="s">
        <v>1384</v>
      </c>
    </row>
    <row r="96" spans="1:29" ht="45" x14ac:dyDescent="0.25">
      <c r="A96" t="s">
        <v>1385</v>
      </c>
      <c r="B96" s="57" t="s">
        <v>1386</v>
      </c>
      <c r="C96" s="57" t="s">
        <v>1060</v>
      </c>
      <c r="D96">
        <v>405</v>
      </c>
      <c r="Z96" s="46" t="s">
        <v>1387</v>
      </c>
      <c r="AA96" s="46" t="e">
        <f>INDEX(allsections[[S]:[Order]],MATCH(X96,allsections[SGUID],0),3)</f>
        <v>#N/A</v>
      </c>
      <c r="AB96" s="46" t="e">
        <f>INDEX(allsections[[S]:[Order]],MATCH(Y96,allsections[SGUID],0),3)</f>
        <v>#N/A</v>
      </c>
      <c r="AC96" t="s">
        <v>1388</v>
      </c>
    </row>
    <row r="97" spans="1:29" ht="75" x14ac:dyDescent="0.25">
      <c r="A97" t="s">
        <v>1389</v>
      </c>
      <c r="B97" s="57" t="s">
        <v>1390</v>
      </c>
      <c r="C97" s="57" t="s">
        <v>1060</v>
      </c>
      <c r="D97">
        <v>2</v>
      </c>
      <c r="Z97" s="46" t="s">
        <v>1391</v>
      </c>
      <c r="AA97" s="46" t="e">
        <f>INDEX(allsections[[S]:[Order]],MATCH(X97,allsections[SGUID],0),3)</f>
        <v>#N/A</v>
      </c>
      <c r="AB97" s="46" t="e">
        <f>INDEX(allsections[[S]:[Order]],MATCH(Y97,allsections[SGUID],0),3)</f>
        <v>#N/A</v>
      </c>
      <c r="AC97" t="s">
        <v>1392</v>
      </c>
    </row>
    <row r="98" spans="1:29" ht="30" x14ac:dyDescent="0.25">
      <c r="A98" t="s">
        <v>1393</v>
      </c>
      <c r="B98" s="57" t="s">
        <v>1394</v>
      </c>
      <c r="C98" t="s">
        <v>1060</v>
      </c>
      <c r="D98">
        <v>3</v>
      </c>
      <c r="Z98" s="46" t="s">
        <v>1395</v>
      </c>
      <c r="AA98" s="46" t="e">
        <f>INDEX(allsections[[S]:[Order]],MATCH(X98,allsections[SGUID],0),3)</f>
        <v>#N/A</v>
      </c>
      <c r="AB98" s="46" t="e">
        <f>INDEX(allsections[[S]:[Order]],MATCH(Y98,allsections[SGUID],0),3)</f>
        <v>#N/A</v>
      </c>
      <c r="AC98" t="s">
        <v>1396</v>
      </c>
    </row>
    <row r="99" spans="1:29" ht="75" x14ac:dyDescent="0.25">
      <c r="A99" t="s">
        <v>1397</v>
      </c>
      <c r="B99" s="57" t="s">
        <v>1398</v>
      </c>
      <c r="C99" s="57" t="s">
        <v>1060</v>
      </c>
      <c r="D99">
        <v>103</v>
      </c>
      <c r="Z99" s="46" t="s">
        <v>1399</v>
      </c>
      <c r="AA99" s="46" t="e">
        <f>INDEX(allsections[[S]:[Order]],MATCH(X99,allsections[SGUID],0),3)</f>
        <v>#N/A</v>
      </c>
      <c r="AB99" s="46" t="e">
        <f>INDEX(allsections[[S]:[Order]],MATCH(Y99,allsections[SGUID],0),3)</f>
        <v>#N/A</v>
      </c>
      <c r="AC99" t="s">
        <v>1400</v>
      </c>
    </row>
    <row r="100" spans="1:29" ht="409.5" x14ac:dyDescent="0.25">
      <c r="A100" t="s">
        <v>1401</v>
      </c>
      <c r="B100" s="57" t="s">
        <v>1402</v>
      </c>
      <c r="C100" s="57" t="s">
        <v>1403</v>
      </c>
      <c r="D100">
        <v>13</v>
      </c>
      <c r="Z100" s="46" t="s">
        <v>1404</v>
      </c>
      <c r="AA100" s="46" t="e">
        <f>INDEX(allsections[[S]:[Order]],MATCH(X100,allsections[SGUID],0),3)</f>
        <v>#N/A</v>
      </c>
      <c r="AB100" s="46" t="e">
        <f>INDEX(allsections[[S]:[Order]],MATCH(Y100,allsections[SGUID],0),3)</f>
        <v>#N/A</v>
      </c>
      <c r="AC100" t="s">
        <v>1405</v>
      </c>
    </row>
    <row r="101" spans="1:29" ht="210" x14ac:dyDescent="0.25">
      <c r="A101" t="s">
        <v>1406</v>
      </c>
      <c r="B101" s="57" t="s">
        <v>1407</v>
      </c>
      <c r="C101" s="57" t="s">
        <v>1408</v>
      </c>
      <c r="D101">
        <v>1801</v>
      </c>
      <c r="Z101" s="46" t="s">
        <v>1409</v>
      </c>
      <c r="AA101" s="46" t="e">
        <f>INDEX(allsections[[S]:[Order]],MATCH(X101,allsections[SGUID],0),3)</f>
        <v>#N/A</v>
      </c>
      <c r="AB101" s="46" t="e">
        <f>INDEX(allsections[[S]:[Order]],MATCH(Y101,allsections[SGUID],0),3)</f>
        <v>#N/A</v>
      </c>
      <c r="AC101" t="s">
        <v>1410</v>
      </c>
    </row>
    <row r="102" spans="1:29" ht="315" x14ac:dyDescent="0.25">
      <c r="A102" t="s">
        <v>1411</v>
      </c>
      <c r="B102" s="57" t="s">
        <v>1412</v>
      </c>
      <c r="C102" s="57" t="s">
        <v>1060</v>
      </c>
      <c r="D102">
        <v>18</v>
      </c>
      <c r="Z102" s="46" t="s">
        <v>1413</v>
      </c>
      <c r="AA102" s="46" t="e">
        <f>INDEX(allsections[[S]:[Order]],MATCH(X102,allsections[SGUID],0),3)</f>
        <v>#N/A</v>
      </c>
      <c r="AB102" s="46" t="e">
        <f>INDEX(allsections[[S]:[Order]],MATCH(Y102,allsections[SGUID],0),3)</f>
        <v>#N/A</v>
      </c>
      <c r="AC102" t="s">
        <v>1414</v>
      </c>
    </row>
    <row r="103" spans="1:29" ht="315" x14ac:dyDescent="0.25">
      <c r="A103" t="s">
        <v>1415</v>
      </c>
      <c r="B103" s="57" t="s">
        <v>1416</v>
      </c>
      <c r="C103" s="57" t="s">
        <v>1417</v>
      </c>
      <c r="D103">
        <v>706</v>
      </c>
      <c r="Z103" s="46" t="s">
        <v>1418</v>
      </c>
      <c r="AA103" s="46" t="e">
        <f>INDEX(allsections[[S]:[Order]],MATCH(X103,allsections[SGUID],0),3)</f>
        <v>#N/A</v>
      </c>
      <c r="AB103" s="46" t="e">
        <f>INDEX(allsections[[S]:[Order]],MATCH(Y103,allsections[SGUID],0),3)</f>
        <v>#N/A</v>
      </c>
      <c r="AC103" t="s">
        <v>1419</v>
      </c>
    </row>
    <row r="104" spans="1:29" ht="60" x14ac:dyDescent="0.25">
      <c r="A104" t="s">
        <v>1420</v>
      </c>
      <c r="B104" s="57" t="s">
        <v>1421</v>
      </c>
      <c r="C104" t="s">
        <v>1060</v>
      </c>
      <c r="D104">
        <v>11</v>
      </c>
      <c r="Z104" s="46" t="s">
        <v>1422</v>
      </c>
      <c r="AA104" s="46" t="e">
        <f>INDEX(allsections[[S]:[Order]],MATCH(X104,allsections[SGUID],0),3)</f>
        <v>#N/A</v>
      </c>
      <c r="AB104" s="46" t="e">
        <f>INDEX(allsections[[S]:[Order]],MATCH(Y104,allsections[SGUID],0),3)</f>
        <v>#N/A</v>
      </c>
      <c r="AC104" t="s">
        <v>1423</v>
      </c>
    </row>
    <row r="105" spans="1:29" ht="120" x14ac:dyDescent="0.25">
      <c r="A105" t="s">
        <v>1424</v>
      </c>
      <c r="B105" s="57" t="s">
        <v>1425</v>
      </c>
      <c r="C105" s="57" t="s">
        <v>1060</v>
      </c>
      <c r="D105">
        <v>705</v>
      </c>
      <c r="Z105" s="46" t="s">
        <v>1426</v>
      </c>
      <c r="AA105" s="46" t="e">
        <f>INDEX(allsections[[S]:[Order]],MATCH(X105,allsections[SGUID],0),3)</f>
        <v>#N/A</v>
      </c>
      <c r="AB105" s="46" t="e">
        <f>INDEX(allsections[[S]:[Order]],MATCH(Y105,allsections[SGUID],0),3)</f>
        <v>#N/A</v>
      </c>
      <c r="AC105" t="s">
        <v>1427</v>
      </c>
    </row>
    <row r="106" spans="1:29" ht="30" x14ac:dyDescent="0.25">
      <c r="A106" t="s">
        <v>1428</v>
      </c>
      <c r="B106" s="57" t="s">
        <v>1429</v>
      </c>
      <c r="C106" s="57" t="s">
        <v>1060</v>
      </c>
      <c r="D106">
        <v>703</v>
      </c>
      <c r="Z106" s="46" t="s">
        <v>1430</v>
      </c>
      <c r="AA106" s="46" t="e">
        <f>INDEX(allsections[[S]:[Order]],MATCH(X106,allsections[SGUID],0),3)</f>
        <v>#N/A</v>
      </c>
      <c r="AB106" s="46" t="e">
        <f>INDEX(allsections[[S]:[Order]],MATCH(Y106,allsections[SGUID],0),3)</f>
        <v>#N/A</v>
      </c>
      <c r="AC106" t="s">
        <v>1431</v>
      </c>
    </row>
    <row r="107" spans="1:29" ht="60" x14ac:dyDescent="0.25">
      <c r="A107" t="s">
        <v>1432</v>
      </c>
      <c r="B107" s="57" t="s">
        <v>1433</v>
      </c>
      <c r="C107" s="57" t="s">
        <v>1060</v>
      </c>
      <c r="D107">
        <v>702</v>
      </c>
      <c r="Z107" s="46" t="s">
        <v>1434</v>
      </c>
      <c r="AA107" s="46" t="e">
        <f>INDEX(allsections[[S]:[Order]],MATCH(X107,allsections[SGUID],0),3)</f>
        <v>#N/A</v>
      </c>
      <c r="AB107" s="46" t="e">
        <f>INDEX(allsections[[S]:[Order]],MATCH(Y107,allsections[SGUID],0),3)</f>
        <v>#N/A</v>
      </c>
      <c r="AC107" t="s">
        <v>1435</v>
      </c>
    </row>
    <row r="108" spans="1:29" ht="150" x14ac:dyDescent="0.25">
      <c r="A108" t="s">
        <v>1436</v>
      </c>
      <c r="B108" s="57" t="s">
        <v>1437</v>
      </c>
      <c r="C108" s="57" t="s">
        <v>1060</v>
      </c>
      <c r="D108">
        <v>701</v>
      </c>
      <c r="Z108" s="46" t="s">
        <v>1438</v>
      </c>
      <c r="AA108" s="46" t="e">
        <f>INDEX(allsections[[S]:[Order]],MATCH(X108,allsections[SGUID],0),3)</f>
        <v>#N/A</v>
      </c>
      <c r="AB108" s="46" t="e">
        <f>INDEX(allsections[[S]:[Order]],MATCH(Y108,allsections[SGUID],0),3)</f>
        <v>#N/A</v>
      </c>
      <c r="AC108" t="s">
        <v>1439</v>
      </c>
    </row>
    <row r="109" spans="1:29" ht="60" x14ac:dyDescent="0.25">
      <c r="A109" t="s">
        <v>1440</v>
      </c>
      <c r="B109" s="57" t="s">
        <v>1441</v>
      </c>
      <c r="C109" t="s">
        <v>1060</v>
      </c>
      <c r="D109">
        <v>14</v>
      </c>
      <c r="Z109" s="46" t="s">
        <v>1442</v>
      </c>
      <c r="AA109" s="46" t="e">
        <f>INDEX(allsections[[S]:[Order]],MATCH(X109,allsections[SGUID],0),3)</f>
        <v>#N/A</v>
      </c>
      <c r="AB109" s="46" t="e">
        <f>INDEX(allsections[[S]:[Order]],MATCH(Y109,allsections[SGUID],0),3)</f>
        <v>#N/A</v>
      </c>
      <c r="AC109" t="s">
        <v>1443</v>
      </c>
    </row>
    <row r="110" spans="1:29" ht="90" x14ac:dyDescent="0.25">
      <c r="A110" t="s">
        <v>1444</v>
      </c>
      <c r="B110" s="57" t="s">
        <v>1445</v>
      </c>
      <c r="C110" s="57" t="s">
        <v>1446</v>
      </c>
      <c r="D110">
        <v>604</v>
      </c>
      <c r="Z110" s="46" t="s">
        <v>1447</v>
      </c>
      <c r="AA110" s="46" t="e">
        <f>INDEX(allsections[[S]:[Order]],MATCH(X110,allsections[SGUID],0),3)</f>
        <v>#N/A</v>
      </c>
      <c r="AB110" s="46" t="e">
        <f>INDEX(allsections[[S]:[Order]],MATCH(Y110,allsections[SGUID],0),3)</f>
        <v>#N/A</v>
      </c>
      <c r="AC110" t="s">
        <v>1448</v>
      </c>
    </row>
    <row r="111" spans="1:29" ht="105" x14ac:dyDescent="0.25">
      <c r="A111" t="s">
        <v>1449</v>
      </c>
      <c r="B111" s="57" t="s">
        <v>1450</v>
      </c>
      <c r="C111" s="57" t="s">
        <v>1060</v>
      </c>
      <c r="D111">
        <v>603</v>
      </c>
      <c r="Z111" s="46" t="s">
        <v>1451</v>
      </c>
      <c r="AA111" s="46" t="e">
        <f>INDEX(allsections[[S]:[Order]],MATCH(X111,allsections[SGUID],0),3)</f>
        <v>#N/A</v>
      </c>
      <c r="AB111" s="46" t="e">
        <f>INDEX(allsections[[S]:[Order]],MATCH(Y111,allsections[SGUID],0),3)</f>
        <v>#N/A</v>
      </c>
      <c r="AC111" t="s">
        <v>1452</v>
      </c>
    </row>
    <row r="112" spans="1:29" ht="195" x14ac:dyDescent="0.25">
      <c r="A112" t="s">
        <v>1453</v>
      </c>
      <c r="B112" s="57" t="s">
        <v>1454</v>
      </c>
      <c r="C112" s="57" t="s">
        <v>1060</v>
      </c>
      <c r="D112">
        <v>17</v>
      </c>
      <c r="Z112" s="46" t="s">
        <v>1455</v>
      </c>
      <c r="AA112" s="46" t="e">
        <f>INDEX(allsections[[S]:[Order]],MATCH(X112,allsections[SGUID],0),3)</f>
        <v>#N/A</v>
      </c>
      <c r="AB112" s="46" t="e">
        <f>INDEX(allsections[[S]:[Order]],MATCH(Y112,allsections[SGUID],0),3)</f>
        <v>#N/A</v>
      </c>
      <c r="AC112" t="s">
        <v>1456</v>
      </c>
    </row>
    <row r="113" spans="1:29" ht="75" x14ac:dyDescent="0.25">
      <c r="A113" t="s">
        <v>1457</v>
      </c>
      <c r="B113" s="57" t="s">
        <v>1458</v>
      </c>
      <c r="C113" s="57" t="s">
        <v>1060</v>
      </c>
      <c r="D113">
        <v>2001</v>
      </c>
      <c r="Z113" s="46" t="s">
        <v>1459</v>
      </c>
      <c r="AA113" s="46" t="e">
        <f>INDEX(allsections[[S]:[Order]],MATCH(X113,allsections[SGUID],0),3)</f>
        <v>#N/A</v>
      </c>
      <c r="AB113" s="46" t="e">
        <f>INDEX(allsections[[S]:[Order]],MATCH(Y113,allsections[SGUID],0),3)</f>
        <v>#N/A</v>
      </c>
      <c r="AC113" t="s">
        <v>1460</v>
      </c>
    </row>
    <row r="114" spans="1:29" ht="45" x14ac:dyDescent="0.25">
      <c r="A114" t="s">
        <v>1461</v>
      </c>
      <c r="B114" s="57" t="s">
        <v>1462</v>
      </c>
      <c r="C114" t="s">
        <v>1060</v>
      </c>
      <c r="D114">
        <v>8</v>
      </c>
      <c r="Z114" s="46" t="s">
        <v>1463</v>
      </c>
      <c r="AA114" s="46" t="e">
        <f>INDEX(allsections[[S]:[Order]],MATCH(X114,allsections[SGUID],0),3)</f>
        <v>#N/A</v>
      </c>
      <c r="AB114" s="46" t="e">
        <f>INDEX(allsections[[S]:[Order]],MATCH(Y114,allsections[SGUID],0),3)</f>
        <v>#N/A</v>
      </c>
      <c r="AC114" t="s">
        <v>1464</v>
      </c>
    </row>
    <row r="115" spans="1:29" ht="180" x14ac:dyDescent="0.25">
      <c r="A115" t="s">
        <v>1465</v>
      </c>
      <c r="B115" s="57" t="s">
        <v>1466</v>
      </c>
      <c r="C115" s="57" t="s">
        <v>1467</v>
      </c>
      <c r="D115">
        <v>1803</v>
      </c>
      <c r="Z115" s="46" t="s">
        <v>1468</v>
      </c>
      <c r="AA115" s="46" t="e">
        <f>INDEX(allsections[[S]:[Order]],MATCH(X115,allsections[SGUID],0),3)</f>
        <v>#N/A</v>
      </c>
      <c r="AB115" s="46" t="e">
        <f>INDEX(allsections[[S]:[Order]],MATCH(Y115,allsections[SGUID],0),3)</f>
        <v>#N/A</v>
      </c>
      <c r="AC115" t="s">
        <v>1469</v>
      </c>
    </row>
    <row r="116" spans="1:29" ht="105" x14ac:dyDescent="0.25">
      <c r="A116" t="s">
        <v>1470</v>
      </c>
      <c r="B116" s="57" t="s">
        <v>1471</v>
      </c>
      <c r="C116" s="57" t="s">
        <v>1060</v>
      </c>
      <c r="D116">
        <v>9</v>
      </c>
      <c r="Z116" s="46" t="s">
        <v>1472</v>
      </c>
      <c r="AA116" s="46" t="e">
        <f>INDEX(allsections[[S]:[Order]],MATCH(X116,allsections[SGUID],0),3)</f>
        <v>#N/A</v>
      </c>
      <c r="AB116" s="46" t="e">
        <f>INDEX(allsections[[S]:[Order]],MATCH(Y116,allsections[SGUID],0),3)</f>
        <v>#N/A</v>
      </c>
      <c r="AC116" t="s">
        <v>1473</v>
      </c>
    </row>
    <row r="117" spans="1:29" ht="60" x14ac:dyDescent="0.25">
      <c r="A117" t="s">
        <v>1474</v>
      </c>
      <c r="B117" s="57" t="s">
        <v>1475</v>
      </c>
      <c r="C117" s="57" t="s">
        <v>1060</v>
      </c>
      <c r="D117">
        <v>1802</v>
      </c>
      <c r="Z117" s="46" t="s">
        <v>1476</v>
      </c>
      <c r="AA117" s="46" t="e">
        <f>INDEX(allsections[[S]:[Order]],MATCH(X117,allsections[SGUID],0),3)</f>
        <v>#N/A</v>
      </c>
      <c r="AB117" s="46" t="e">
        <f>INDEX(allsections[[S]:[Order]],MATCH(Y117,allsections[SGUID],0),3)</f>
        <v>#N/A</v>
      </c>
      <c r="AC117" t="s">
        <v>1477</v>
      </c>
    </row>
    <row r="118" spans="1:29" ht="105" x14ac:dyDescent="0.25">
      <c r="A118" t="s">
        <v>1478</v>
      </c>
      <c r="B118" s="57" t="s">
        <v>1479</v>
      </c>
      <c r="C118" s="57" t="s">
        <v>1060</v>
      </c>
      <c r="D118">
        <v>2002</v>
      </c>
      <c r="Z118" s="46" t="s">
        <v>1480</v>
      </c>
      <c r="AA118" s="46" t="e">
        <f>INDEX(allsections[[S]:[Order]],MATCH(X118,allsections[SGUID],0),3)</f>
        <v>#N/A</v>
      </c>
      <c r="AB118" s="46" t="e">
        <f>INDEX(allsections[[S]:[Order]],MATCH(Y118,allsections[SGUID],0),3)</f>
        <v>#N/A</v>
      </c>
      <c r="AC118" t="s">
        <v>1481</v>
      </c>
    </row>
    <row r="119" spans="1:29" ht="45" x14ac:dyDescent="0.25">
      <c r="A119" t="s">
        <v>1482</v>
      </c>
      <c r="B119" s="57" t="s">
        <v>1483</v>
      </c>
      <c r="C119" s="57" t="s">
        <v>1060</v>
      </c>
      <c r="D119">
        <v>2003</v>
      </c>
      <c r="Z119" s="46" t="s">
        <v>1484</v>
      </c>
      <c r="AA119" s="46" t="e">
        <f>INDEX(allsections[[S]:[Order]],MATCH(X119,allsections[SGUID],0),3)</f>
        <v>#N/A</v>
      </c>
      <c r="AB119" s="46" t="e">
        <f>INDEX(allsections[[S]:[Order]],MATCH(Y119,allsections[SGUID],0),3)</f>
        <v>#N/A</v>
      </c>
      <c r="AC119" t="s">
        <v>1485</v>
      </c>
    </row>
    <row r="120" spans="1:29" ht="60" x14ac:dyDescent="0.25">
      <c r="A120" t="s">
        <v>1486</v>
      </c>
      <c r="B120" s="57" t="s">
        <v>1487</v>
      </c>
      <c r="C120" s="57" t="s">
        <v>1060</v>
      </c>
      <c r="D120">
        <v>2006</v>
      </c>
      <c r="Z120" s="46" t="s">
        <v>1488</v>
      </c>
      <c r="AA120" s="46" t="e">
        <f>INDEX(allsections[[S]:[Order]],MATCH(X120,allsections[SGUID],0),3)</f>
        <v>#N/A</v>
      </c>
      <c r="AB120" s="46" t="e">
        <f>INDEX(allsections[[S]:[Order]],MATCH(Y120,allsections[SGUID],0),3)</f>
        <v>#N/A</v>
      </c>
      <c r="AC120" t="s">
        <v>1489</v>
      </c>
    </row>
    <row r="121" spans="1:29" ht="30" x14ac:dyDescent="0.25">
      <c r="A121" t="s">
        <v>1490</v>
      </c>
      <c r="B121" s="57" t="s">
        <v>1491</v>
      </c>
      <c r="C121" s="57" t="s">
        <v>1060</v>
      </c>
      <c r="D121">
        <v>2005</v>
      </c>
      <c r="Z121" s="46" t="s">
        <v>1492</v>
      </c>
      <c r="AA121" s="46" t="e">
        <f>INDEX(allsections[[S]:[Order]],MATCH(X121,allsections[SGUID],0),3)</f>
        <v>#N/A</v>
      </c>
      <c r="AB121" s="46" t="e">
        <f>INDEX(allsections[[S]:[Order]],MATCH(Y121,allsections[SGUID],0),3)</f>
        <v>#N/A</v>
      </c>
      <c r="AC121" t="s">
        <v>1493</v>
      </c>
    </row>
    <row r="122" spans="1:29" ht="60" x14ac:dyDescent="0.25">
      <c r="A122" t="s">
        <v>1494</v>
      </c>
      <c r="B122" s="57" t="s">
        <v>1495</v>
      </c>
      <c r="C122" s="57" t="s">
        <v>1060</v>
      </c>
      <c r="D122">
        <v>2004</v>
      </c>
      <c r="Z122" s="46" t="s">
        <v>1496</v>
      </c>
      <c r="AA122" s="46" t="e">
        <f>INDEX(allsections[[S]:[Order]],MATCH(X122,allsections[SGUID],0),3)</f>
        <v>#N/A</v>
      </c>
      <c r="AB122" s="46" t="e">
        <f>INDEX(allsections[[S]:[Order]],MATCH(Y122,allsections[SGUID],0),3)</f>
        <v>#N/A</v>
      </c>
      <c r="AC122" t="s">
        <v>1497</v>
      </c>
    </row>
    <row r="123" spans="1:29" ht="120" x14ac:dyDescent="0.25">
      <c r="A123" t="s">
        <v>1498</v>
      </c>
      <c r="B123" s="57" t="s">
        <v>1499</v>
      </c>
      <c r="C123" s="57" t="s">
        <v>1500</v>
      </c>
      <c r="D123">
        <v>2008</v>
      </c>
      <c r="Z123" s="46" t="s">
        <v>1501</v>
      </c>
      <c r="AA123" s="46" t="e">
        <f>INDEX(allsections[[S]:[Order]],MATCH(X123,allsections[SGUID],0),3)</f>
        <v>#N/A</v>
      </c>
      <c r="AB123" s="46" t="e">
        <f>INDEX(allsections[[S]:[Order]],MATCH(Y123,allsections[SGUID],0),3)</f>
        <v>#N/A</v>
      </c>
      <c r="AC123" t="s">
        <v>1502</v>
      </c>
    </row>
    <row r="124" spans="1:29" ht="120" x14ac:dyDescent="0.25">
      <c r="A124" t="s">
        <v>1503</v>
      </c>
      <c r="B124" s="57" t="s">
        <v>1504</v>
      </c>
      <c r="C124" s="57" t="s">
        <v>1060</v>
      </c>
      <c r="D124">
        <v>21</v>
      </c>
      <c r="Z124" s="46" t="s">
        <v>1505</v>
      </c>
      <c r="AA124" s="46" t="e">
        <f>INDEX(allsections[[S]:[Order]],MATCH(X124,allsections[SGUID],0),3)</f>
        <v>#N/A</v>
      </c>
      <c r="AB124" s="46" t="e">
        <f>INDEX(allsections[[S]:[Order]],MATCH(Y124,allsections[SGUID],0),3)</f>
        <v>#N/A</v>
      </c>
      <c r="AC124" t="s">
        <v>1506</v>
      </c>
    </row>
    <row r="125" spans="1:29" ht="75" x14ac:dyDescent="0.25">
      <c r="A125" t="s">
        <v>1507</v>
      </c>
      <c r="B125" s="57" t="s">
        <v>1508</v>
      </c>
      <c r="C125" s="57" t="s">
        <v>1060</v>
      </c>
      <c r="D125">
        <v>2009</v>
      </c>
      <c r="Z125" s="46" t="s">
        <v>1509</v>
      </c>
      <c r="AA125" s="46" t="e">
        <f>INDEX(allsections[[S]:[Order]],MATCH(X125,allsections[SGUID],0),3)</f>
        <v>#N/A</v>
      </c>
      <c r="AB125" s="46" t="e">
        <f>INDEX(allsections[[S]:[Order]],MATCH(Y125,allsections[SGUID],0),3)</f>
        <v>#N/A</v>
      </c>
      <c r="AC125" t="s">
        <v>1510</v>
      </c>
    </row>
    <row r="126" spans="1:29" ht="30" x14ac:dyDescent="0.25">
      <c r="A126" t="s">
        <v>1511</v>
      </c>
      <c r="B126" s="57" t="s">
        <v>1512</v>
      </c>
      <c r="C126" s="57" t="s">
        <v>1060</v>
      </c>
      <c r="D126">
        <v>2201</v>
      </c>
      <c r="Z126" s="46" t="s">
        <v>1513</v>
      </c>
      <c r="AA126" s="46" t="e">
        <f>INDEX(allsections[[S]:[Order]],MATCH(X126,allsections[SGUID],0),3)</f>
        <v>#N/A</v>
      </c>
      <c r="AB126" s="46" t="e">
        <f>INDEX(allsections[[S]:[Order]],MATCH(Y126,allsections[SGUID],0),3)</f>
        <v>#N/A</v>
      </c>
      <c r="AC126" t="s">
        <v>1514</v>
      </c>
    </row>
    <row r="127" spans="1:29" ht="45" x14ac:dyDescent="0.25">
      <c r="A127" t="s">
        <v>1515</v>
      </c>
      <c r="B127" s="57" t="s">
        <v>1516</v>
      </c>
      <c r="C127" s="57" t="s">
        <v>1060</v>
      </c>
      <c r="D127">
        <v>2202</v>
      </c>
      <c r="Z127" s="46" t="s">
        <v>1517</v>
      </c>
      <c r="AA127" s="46" t="e">
        <f>INDEX(allsections[[S]:[Order]],MATCH(X127,allsections[SGUID],0),3)</f>
        <v>#N/A</v>
      </c>
      <c r="AB127" s="46" t="e">
        <f>INDEX(allsections[[S]:[Order]],MATCH(Y127,allsections[SGUID],0),3)</f>
        <v>#N/A</v>
      </c>
      <c r="AC127" t="s">
        <v>1518</v>
      </c>
    </row>
    <row r="128" spans="1:29" ht="105" x14ac:dyDescent="0.25">
      <c r="A128" t="s">
        <v>1519</v>
      </c>
      <c r="B128" s="57" t="s">
        <v>1520</v>
      </c>
      <c r="C128" s="57" t="s">
        <v>1060</v>
      </c>
      <c r="D128">
        <v>2402</v>
      </c>
      <c r="Z128" s="46" t="s">
        <v>1521</v>
      </c>
      <c r="AA128" s="46" t="e">
        <f>INDEX(allsections[[S]:[Order]],MATCH(X128,allsections[SGUID],0),3)</f>
        <v>#N/A</v>
      </c>
      <c r="AB128" s="46" t="e">
        <f>INDEX(allsections[[S]:[Order]],MATCH(Y128,allsections[SGUID],0),3)</f>
        <v>#N/A</v>
      </c>
      <c r="AC128" t="s">
        <v>1522</v>
      </c>
    </row>
    <row r="129" spans="1:29" ht="120" x14ac:dyDescent="0.25">
      <c r="A129" t="s">
        <v>1523</v>
      </c>
      <c r="B129" s="57" t="s">
        <v>1524</v>
      </c>
      <c r="C129" s="57" t="s">
        <v>1060</v>
      </c>
      <c r="D129">
        <v>24</v>
      </c>
      <c r="Z129" s="46" t="s">
        <v>1525</v>
      </c>
      <c r="AA129" s="46" t="e">
        <f>INDEX(allsections[[S]:[Order]],MATCH(X129,allsections[SGUID],0),3)</f>
        <v>#N/A</v>
      </c>
      <c r="AB129" s="46" t="e">
        <f>INDEX(allsections[[S]:[Order]],MATCH(Y129,allsections[SGUID],0),3)</f>
        <v>#N/A</v>
      </c>
      <c r="AC129" t="s">
        <v>1526</v>
      </c>
    </row>
    <row r="130" spans="1:29" ht="270" x14ac:dyDescent="0.25">
      <c r="A130" t="s">
        <v>1527</v>
      </c>
      <c r="B130" s="57" t="s">
        <v>1528</v>
      </c>
      <c r="C130" s="57" t="s">
        <v>1529</v>
      </c>
      <c r="D130">
        <v>2501</v>
      </c>
      <c r="Z130" s="46" t="s">
        <v>1530</v>
      </c>
      <c r="AA130" s="46" t="e">
        <f>INDEX(allsections[[S]:[Order]],MATCH(X130,allsections[SGUID],0),3)</f>
        <v>#N/A</v>
      </c>
      <c r="AB130" s="46" t="e">
        <f>INDEX(allsections[[S]:[Order]],MATCH(Y130,allsections[SGUID],0),3)</f>
        <v>#N/A</v>
      </c>
      <c r="AC130" t="s">
        <v>1531</v>
      </c>
    </row>
    <row r="131" spans="1:29" ht="105" x14ac:dyDescent="0.25">
      <c r="A131" t="s">
        <v>1532</v>
      </c>
      <c r="B131" s="57" t="s">
        <v>1533</v>
      </c>
      <c r="C131" s="57" t="s">
        <v>1060</v>
      </c>
      <c r="D131">
        <v>25</v>
      </c>
      <c r="Z131" s="46" t="s">
        <v>1534</v>
      </c>
      <c r="AA131" s="46" t="e">
        <f>INDEX(allsections[[S]:[Order]],MATCH(X131,allsections[SGUID],0),3)</f>
        <v>#N/A</v>
      </c>
      <c r="AB131" s="46" t="e">
        <f>INDEX(allsections[[S]:[Order]],MATCH(Y131,allsections[SGUID],0),3)</f>
        <v>#N/A</v>
      </c>
      <c r="AC131" t="s">
        <v>1535</v>
      </c>
    </row>
    <row r="132" spans="1:29" ht="105" x14ac:dyDescent="0.25">
      <c r="A132" t="s">
        <v>1536</v>
      </c>
      <c r="B132" s="57" t="s">
        <v>1537</v>
      </c>
      <c r="C132" s="57" t="s">
        <v>1060</v>
      </c>
      <c r="D132">
        <v>2401</v>
      </c>
      <c r="Z132" s="46" t="s">
        <v>1538</v>
      </c>
      <c r="AA132" s="46" t="e">
        <f>INDEX(allsections[[S]:[Order]],MATCH(X132,allsections[SGUID],0),3)</f>
        <v>#N/A</v>
      </c>
      <c r="AB132" s="46" t="e">
        <f>INDEX(allsections[[S]:[Order]],MATCH(Y132,allsections[SGUID],0),3)</f>
        <v>#N/A</v>
      </c>
      <c r="AC132" t="s">
        <v>1539</v>
      </c>
    </row>
    <row r="133" spans="1:29" ht="180" x14ac:dyDescent="0.25">
      <c r="A133" t="s">
        <v>1540</v>
      </c>
      <c r="B133" s="57" t="s">
        <v>1541</v>
      </c>
      <c r="C133" s="57" t="s">
        <v>1060</v>
      </c>
      <c r="D133">
        <v>2502</v>
      </c>
      <c r="Z133" s="46" t="s">
        <v>1542</v>
      </c>
      <c r="AA133" s="46" t="e">
        <f>INDEX(allsections[[S]:[Order]],MATCH(X133,allsections[SGUID],0),3)</f>
        <v>#N/A</v>
      </c>
      <c r="AB133" s="46" t="e">
        <f>INDEX(allsections[[S]:[Order]],MATCH(Y133,allsections[SGUID],0),3)</f>
        <v>#N/A</v>
      </c>
      <c r="AC133" t="s">
        <v>1543</v>
      </c>
    </row>
    <row r="134" spans="1:29" ht="90" x14ac:dyDescent="0.25">
      <c r="A134" t="s">
        <v>1544</v>
      </c>
      <c r="B134" s="57" t="s">
        <v>1545</v>
      </c>
      <c r="C134" s="57" t="s">
        <v>1060</v>
      </c>
      <c r="D134">
        <v>2503</v>
      </c>
      <c r="Z134" s="46" t="s">
        <v>1546</v>
      </c>
      <c r="AA134" s="46" t="e">
        <f>INDEX(allsections[[S]:[Order]],MATCH(X134,allsections[SGUID],0),3)</f>
        <v>#N/A</v>
      </c>
      <c r="AB134" s="46" t="e">
        <f>INDEX(allsections[[S]:[Order]],MATCH(Y134,allsections[SGUID],0),3)</f>
        <v>#N/A</v>
      </c>
      <c r="AC134" t="s">
        <v>1547</v>
      </c>
    </row>
    <row r="135" spans="1:29" ht="60" x14ac:dyDescent="0.25">
      <c r="A135" t="s">
        <v>1548</v>
      </c>
      <c r="B135" s="57" t="s">
        <v>1549</v>
      </c>
      <c r="C135" s="57" t="s">
        <v>1060</v>
      </c>
      <c r="D135">
        <v>2601</v>
      </c>
      <c r="Z135" s="46" t="s">
        <v>1550</v>
      </c>
      <c r="AA135" s="46" t="e">
        <f>INDEX(allsections[[S]:[Order]],MATCH(X135,allsections[SGUID],0),3)</f>
        <v>#N/A</v>
      </c>
      <c r="AB135" s="46" t="e">
        <f>INDEX(allsections[[S]:[Order]],MATCH(Y135,allsections[SGUID],0),3)</f>
        <v>#N/A</v>
      </c>
      <c r="AC135" t="s">
        <v>1551</v>
      </c>
    </row>
    <row r="136" spans="1:29" ht="75" x14ac:dyDescent="0.25">
      <c r="A136" t="s">
        <v>1552</v>
      </c>
      <c r="B136" s="57" t="s">
        <v>1553</v>
      </c>
      <c r="C136" s="57" t="s">
        <v>1060</v>
      </c>
      <c r="D136">
        <v>26</v>
      </c>
      <c r="Z136" s="46" t="s">
        <v>1554</v>
      </c>
      <c r="AA136" s="46" t="e">
        <f>INDEX(allsections[[S]:[Order]],MATCH(X136,allsections[SGUID],0),3)</f>
        <v>#N/A</v>
      </c>
      <c r="AB136" s="46" t="e">
        <f>INDEX(allsections[[S]:[Order]],MATCH(Y136,allsections[SGUID],0),3)</f>
        <v>#N/A</v>
      </c>
      <c r="AC136" t="s">
        <v>1555</v>
      </c>
    </row>
    <row r="137" spans="1:29" ht="45" x14ac:dyDescent="0.25">
      <c r="A137" t="s">
        <v>1556</v>
      </c>
      <c r="B137" s="57" t="s">
        <v>1557</v>
      </c>
      <c r="C137" t="s">
        <v>1060</v>
      </c>
      <c r="D137">
        <v>10</v>
      </c>
      <c r="Z137" s="46" t="s">
        <v>1558</v>
      </c>
      <c r="AA137" s="46" t="e">
        <f>INDEX(allsections[[S]:[Order]],MATCH(X137,allsections[SGUID],0),3)</f>
        <v>#N/A</v>
      </c>
      <c r="AB137" s="46" t="e">
        <f>INDEX(allsections[[S]:[Order]],MATCH(Y137,allsections[SGUID],0),3)</f>
        <v>#N/A</v>
      </c>
      <c r="AC137" t="s">
        <v>1559</v>
      </c>
    </row>
    <row r="138" spans="1:29" ht="45" x14ac:dyDescent="0.25">
      <c r="A138" t="s">
        <v>1560</v>
      </c>
      <c r="B138" s="57" t="s">
        <v>1561</v>
      </c>
      <c r="C138" s="57" t="s">
        <v>1060</v>
      </c>
      <c r="D138">
        <v>27</v>
      </c>
      <c r="Z138" s="46" t="s">
        <v>1562</v>
      </c>
      <c r="AA138" s="46" t="e">
        <f>INDEX(allsections[[S]:[Order]],MATCH(X138,allsections[SGUID],0),3)</f>
        <v>#N/A</v>
      </c>
      <c r="AB138" s="46" t="e">
        <f>INDEX(allsections[[S]:[Order]],MATCH(Y138,allsections[SGUID],0),3)</f>
        <v>#N/A</v>
      </c>
      <c r="AC138" t="s">
        <v>1563</v>
      </c>
    </row>
    <row r="139" spans="1:29" ht="45" x14ac:dyDescent="0.25">
      <c r="A139" t="s">
        <v>1564</v>
      </c>
      <c r="B139" s="57" t="s">
        <v>1565</v>
      </c>
      <c r="C139" s="57" t="s">
        <v>1060</v>
      </c>
      <c r="D139">
        <v>2602</v>
      </c>
      <c r="Z139" s="46" t="s">
        <v>1566</v>
      </c>
      <c r="AA139" s="46" t="e">
        <f>INDEX(allsections[[S]:[Order]],MATCH(X139,allsections[SGUID],0),3)</f>
        <v>#N/A</v>
      </c>
      <c r="AB139" s="46" t="e">
        <f>INDEX(allsections[[S]:[Order]],MATCH(Y139,allsections[SGUID],0),3)</f>
        <v>#N/A</v>
      </c>
      <c r="AC139" t="s">
        <v>1567</v>
      </c>
    </row>
    <row r="140" spans="1:29" ht="90" x14ac:dyDescent="0.25">
      <c r="A140" t="s">
        <v>1568</v>
      </c>
      <c r="B140" s="57" t="s">
        <v>1569</v>
      </c>
      <c r="C140" t="s">
        <v>1060</v>
      </c>
      <c r="D140">
        <v>15</v>
      </c>
      <c r="Z140" s="46" t="s">
        <v>1570</v>
      </c>
      <c r="AA140" s="46" t="e">
        <f>INDEX(allsections[[S]:[Order]],MATCH(X140,allsections[SGUID],0),3)</f>
        <v>#N/A</v>
      </c>
      <c r="AB140" s="46" t="e">
        <f>INDEX(allsections[[S]:[Order]],MATCH(Y140,allsections[SGUID],0),3)</f>
        <v>#N/A</v>
      </c>
      <c r="AC140" t="s">
        <v>1571</v>
      </c>
    </row>
    <row r="141" spans="1:29" ht="75" x14ac:dyDescent="0.25">
      <c r="A141" t="s">
        <v>1572</v>
      </c>
      <c r="B141" s="57" t="s">
        <v>1573</v>
      </c>
      <c r="C141" t="s">
        <v>1060</v>
      </c>
      <c r="D141">
        <v>16</v>
      </c>
      <c r="Z141" s="46" t="s">
        <v>1574</v>
      </c>
      <c r="AA141" s="46" t="e">
        <f>INDEX(allsections[[S]:[Order]],MATCH(X141,allsections[SGUID],0),3)</f>
        <v>#N/A</v>
      </c>
      <c r="AB141" s="46" t="e">
        <f>INDEX(allsections[[S]:[Order]],MATCH(Y141,allsections[SGUID],0),3)</f>
        <v>#N/A</v>
      </c>
      <c r="AC141" t="s">
        <v>1575</v>
      </c>
    </row>
    <row r="142" spans="1:29" ht="60" x14ac:dyDescent="0.25">
      <c r="A142" t="s">
        <v>1576</v>
      </c>
      <c r="B142" s="57" t="s">
        <v>1577</v>
      </c>
      <c r="C142" s="57" t="s">
        <v>1060</v>
      </c>
      <c r="D142">
        <v>23</v>
      </c>
      <c r="Z142" s="46" t="s">
        <v>1578</v>
      </c>
      <c r="AA142" s="46" t="e">
        <f>INDEX(allsections[[S]:[Order]],MATCH(X142,allsections[SGUID],0),3)</f>
        <v>#N/A</v>
      </c>
      <c r="AB142" s="46" t="e">
        <f>INDEX(allsections[[S]:[Order]],MATCH(Y142,allsections[SGUID],0),3)</f>
        <v>#N/A</v>
      </c>
      <c r="AC142" t="s">
        <v>1579</v>
      </c>
    </row>
    <row r="143" spans="1:29" ht="60" x14ac:dyDescent="0.25">
      <c r="A143" t="s">
        <v>1580</v>
      </c>
      <c r="B143" s="57" t="s">
        <v>1581</v>
      </c>
      <c r="C143" s="57" t="s">
        <v>1060</v>
      </c>
      <c r="D143">
        <v>21</v>
      </c>
      <c r="Z143" s="46" t="s">
        <v>1582</v>
      </c>
      <c r="AA143" s="46" t="e">
        <f>INDEX(allsections[[S]:[Order]],MATCH(X143,allsections[SGUID],0),3)</f>
        <v>#N/A</v>
      </c>
      <c r="AB143" s="46" t="e">
        <f>INDEX(allsections[[S]:[Order]],MATCH(Y143,allsections[SGUID],0),3)</f>
        <v>#N/A</v>
      </c>
      <c r="AC143" t="s">
        <v>1583</v>
      </c>
    </row>
    <row r="144" spans="1:29" ht="45" x14ac:dyDescent="0.25">
      <c r="A144" t="s">
        <v>1584</v>
      </c>
      <c r="B144" s="57" t="s">
        <v>1585</v>
      </c>
      <c r="C144" s="57" t="s">
        <v>1060</v>
      </c>
      <c r="D144">
        <v>17</v>
      </c>
      <c r="Z144" s="46" t="s">
        <v>1586</v>
      </c>
      <c r="AA144" s="46" t="e">
        <f>INDEX(allsections[[S]:[Order]],MATCH(X144,allsections[SGUID],0),3)</f>
        <v>#N/A</v>
      </c>
      <c r="AB144" s="46" t="e">
        <f>INDEX(allsections[[S]:[Order]],MATCH(Y144,allsections[SGUID],0),3)</f>
        <v>#N/A</v>
      </c>
      <c r="AC144" t="s">
        <v>1587</v>
      </c>
    </row>
    <row r="145" spans="1:29" ht="60" x14ac:dyDescent="0.25">
      <c r="A145" t="s">
        <v>1588</v>
      </c>
      <c r="B145" s="57" t="s">
        <v>1589</v>
      </c>
      <c r="C145" s="57" t="s">
        <v>1060</v>
      </c>
      <c r="D145">
        <v>25</v>
      </c>
      <c r="Z145" s="46" t="s">
        <v>1590</v>
      </c>
      <c r="AA145" s="46" t="e">
        <f>INDEX(allsections[[S]:[Order]],MATCH(X145,allsections[SGUID],0),3)</f>
        <v>#N/A</v>
      </c>
      <c r="AB145" s="46" t="e">
        <f>INDEX(allsections[[S]:[Order]],MATCH(Y145,allsections[SGUID],0),3)</f>
        <v>#N/A</v>
      </c>
      <c r="AC145" t="s">
        <v>1591</v>
      </c>
    </row>
    <row r="146" spans="1:29" ht="90" x14ac:dyDescent="0.25">
      <c r="A146" t="s">
        <v>1592</v>
      </c>
      <c r="B146" s="57" t="s">
        <v>1593</v>
      </c>
      <c r="C146" s="57" t="s">
        <v>1060</v>
      </c>
      <c r="D146">
        <v>26</v>
      </c>
      <c r="Z146" s="46" t="s">
        <v>1594</v>
      </c>
      <c r="AA146" s="46" t="e">
        <f>INDEX(allsections[[S]:[Order]],MATCH(X146,allsections[SGUID],0),3)</f>
        <v>#N/A</v>
      </c>
      <c r="AB146" s="46" t="e">
        <f>INDEX(allsections[[S]:[Order]],MATCH(Y146,allsections[SGUID],0),3)</f>
        <v>#N/A</v>
      </c>
      <c r="AC146" t="s">
        <v>1595</v>
      </c>
    </row>
    <row r="147" spans="1:29" ht="180" x14ac:dyDescent="0.25">
      <c r="A147" t="s">
        <v>1596</v>
      </c>
      <c r="B147" s="57" t="s">
        <v>1597</v>
      </c>
      <c r="C147" s="57" t="s">
        <v>1060</v>
      </c>
      <c r="D147">
        <v>3209</v>
      </c>
      <c r="Z147" s="46" t="s">
        <v>1598</v>
      </c>
      <c r="AA147" s="46" t="e">
        <f>INDEX(allsections[[S]:[Order]],MATCH(X147,allsections[SGUID],0),3)</f>
        <v>#N/A</v>
      </c>
      <c r="AB147" s="46" t="e">
        <f>INDEX(allsections[[S]:[Order]],MATCH(Y147,allsections[SGUID],0),3)</f>
        <v>#N/A</v>
      </c>
      <c r="AC147" t="s">
        <v>1599</v>
      </c>
    </row>
    <row r="148" spans="1:29" ht="90" x14ac:dyDescent="0.25">
      <c r="A148" t="s">
        <v>1600</v>
      </c>
      <c r="B148" s="57" t="s">
        <v>1601</v>
      </c>
      <c r="C148" s="57" t="s">
        <v>1060</v>
      </c>
      <c r="D148">
        <v>32</v>
      </c>
      <c r="Z148" s="46" t="s">
        <v>1602</v>
      </c>
      <c r="AA148" s="46" t="e">
        <f>INDEX(allsections[[S]:[Order]],MATCH(X148,allsections[SGUID],0),3)</f>
        <v>#N/A</v>
      </c>
      <c r="AB148" s="46" t="e">
        <f>INDEX(allsections[[S]:[Order]],MATCH(Y148,allsections[SGUID],0),3)</f>
        <v>#N/A</v>
      </c>
      <c r="AC148" t="s">
        <v>1603</v>
      </c>
    </row>
    <row r="149" spans="1:29" ht="105" x14ac:dyDescent="0.25">
      <c r="A149" t="s">
        <v>1604</v>
      </c>
      <c r="B149" s="57" t="s">
        <v>1605</v>
      </c>
      <c r="C149" s="57" t="s">
        <v>1060</v>
      </c>
      <c r="D149">
        <v>3201</v>
      </c>
      <c r="Z149" s="46" t="s">
        <v>1606</v>
      </c>
      <c r="AA149" s="46" t="e">
        <f>INDEX(allsections[[S]:[Order]],MATCH(X149,allsections[SGUID],0),3)</f>
        <v>#N/A</v>
      </c>
      <c r="AB149" s="46" t="e">
        <f>INDEX(allsections[[S]:[Order]],MATCH(Y149,allsections[SGUID],0),3)</f>
        <v>#N/A</v>
      </c>
      <c r="AC149" t="s">
        <v>1607</v>
      </c>
    </row>
    <row r="150" spans="1:29" ht="60" x14ac:dyDescent="0.25">
      <c r="A150" t="s">
        <v>1608</v>
      </c>
      <c r="B150" s="57" t="s">
        <v>1609</v>
      </c>
      <c r="C150" s="57" t="s">
        <v>1060</v>
      </c>
      <c r="D150">
        <v>3204</v>
      </c>
      <c r="Z150" s="46" t="s">
        <v>1610</v>
      </c>
      <c r="AA150" s="46" t="e">
        <f>INDEX(allsections[[S]:[Order]],MATCH(X150,allsections[SGUID],0),3)</f>
        <v>#N/A</v>
      </c>
      <c r="AB150" s="46" t="e">
        <f>INDEX(allsections[[S]:[Order]],MATCH(Y150,allsections[SGUID],0),3)</f>
        <v>#N/A</v>
      </c>
      <c r="AC150" t="s">
        <v>1611</v>
      </c>
    </row>
    <row r="151" spans="1:29" ht="120" x14ac:dyDescent="0.25">
      <c r="A151" t="s">
        <v>1612</v>
      </c>
      <c r="B151" s="57" t="s">
        <v>1613</v>
      </c>
      <c r="C151" s="57" t="s">
        <v>1060</v>
      </c>
      <c r="D151">
        <v>3</v>
      </c>
      <c r="Z151" s="46" t="s">
        <v>1614</v>
      </c>
      <c r="AA151" s="46" t="e">
        <f>INDEX(allsections[[S]:[Order]],MATCH(X151,allsections[SGUID],0),3)</f>
        <v>#N/A</v>
      </c>
      <c r="AB151" s="46" t="e">
        <f>INDEX(allsections[[S]:[Order]],MATCH(Y151,allsections[SGUID],0),3)</f>
        <v>#N/A</v>
      </c>
      <c r="AC151" t="s">
        <v>1615</v>
      </c>
    </row>
    <row r="152" spans="1:29" ht="120" x14ac:dyDescent="0.25">
      <c r="A152" t="s">
        <v>1616</v>
      </c>
      <c r="B152" s="57" t="s">
        <v>1617</v>
      </c>
      <c r="C152" s="57" t="s">
        <v>1060</v>
      </c>
      <c r="D152">
        <v>3203</v>
      </c>
      <c r="Z152" s="46" t="s">
        <v>1618</v>
      </c>
      <c r="AA152" s="46" t="e">
        <f>INDEX(allsections[[S]:[Order]],MATCH(X152,allsections[SGUID],0),3)</f>
        <v>#N/A</v>
      </c>
      <c r="AB152" s="46" t="e">
        <f>INDEX(allsections[[S]:[Order]],MATCH(Y152,allsections[SGUID],0),3)</f>
        <v>#N/A</v>
      </c>
      <c r="AC152" t="s">
        <v>1619</v>
      </c>
    </row>
    <row r="153" spans="1:29" ht="90" x14ac:dyDescent="0.25">
      <c r="A153" t="s">
        <v>1620</v>
      </c>
      <c r="B153" s="57" t="s">
        <v>1621</v>
      </c>
      <c r="C153" s="57" t="s">
        <v>1060</v>
      </c>
      <c r="D153">
        <v>3208</v>
      </c>
      <c r="Z153" s="46" t="s">
        <v>1622</v>
      </c>
      <c r="AA153" s="46" t="e">
        <f>INDEX(allsections[[S]:[Order]],MATCH(X153,allsections[SGUID],0),3)</f>
        <v>#N/A</v>
      </c>
      <c r="AB153" s="46" t="e">
        <f>INDEX(allsections[[S]:[Order]],MATCH(Y153,allsections[SGUID],0),3)</f>
        <v>#N/A</v>
      </c>
      <c r="AC153" t="s">
        <v>1623</v>
      </c>
    </row>
    <row r="154" spans="1:29" ht="60" x14ac:dyDescent="0.25">
      <c r="A154" t="s">
        <v>1624</v>
      </c>
      <c r="B154" s="57" t="s">
        <v>1625</v>
      </c>
      <c r="C154" s="57" t="s">
        <v>1060</v>
      </c>
      <c r="D154">
        <v>3202</v>
      </c>
      <c r="Z154" s="46" t="s">
        <v>1626</v>
      </c>
      <c r="AA154" s="46" t="e">
        <f>INDEX(allsections[[S]:[Order]],MATCH(X154,allsections[SGUID],0),3)</f>
        <v>#N/A</v>
      </c>
      <c r="AB154" s="46" t="e">
        <f>INDEX(allsections[[S]:[Order]],MATCH(Y154,allsections[SGUID],0),3)</f>
        <v>#N/A</v>
      </c>
      <c r="AC154" t="s">
        <v>1627</v>
      </c>
    </row>
    <row r="155" spans="1:29" ht="30" x14ac:dyDescent="0.25">
      <c r="A155" t="s">
        <v>1628</v>
      </c>
      <c r="B155" s="57" t="s">
        <v>1629</v>
      </c>
      <c r="C155" s="57" t="s">
        <v>1060</v>
      </c>
      <c r="D155">
        <v>2902</v>
      </c>
      <c r="Z155" s="46" t="s">
        <v>1630</v>
      </c>
      <c r="AA155" s="46" t="e">
        <f>INDEX(allsections[[S]:[Order]],MATCH(X155,allsections[SGUID],0),3)</f>
        <v>#N/A</v>
      </c>
      <c r="AB155" s="46" t="e">
        <f>INDEX(allsections[[S]:[Order]],MATCH(Y155,allsections[SGUID],0),3)</f>
        <v>#N/A</v>
      </c>
      <c r="AC155" t="s">
        <v>1631</v>
      </c>
    </row>
    <row r="156" spans="1:29" ht="75" x14ac:dyDescent="0.25">
      <c r="A156" t="s">
        <v>1632</v>
      </c>
      <c r="B156" s="57" t="s">
        <v>1633</v>
      </c>
      <c r="C156" s="57" t="s">
        <v>1060</v>
      </c>
      <c r="D156">
        <v>29</v>
      </c>
      <c r="Z156" s="46" t="s">
        <v>1634</v>
      </c>
      <c r="AA156" s="46" t="e">
        <f>INDEX(allsections[[S]:[Order]],MATCH(X156,allsections[SGUID],0),3)</f>
        <v>#N/A</v>
      </c>
      <c r="AB156" s="46" t="e">
        <f>INDEX(allsections[[S]:[Order]],MATCH(Y156,allsections[SGUID],0),3)</f>
        <v>#N/A</v>
      </c>
      <c r="AC156" t="s">
        <v>1635</v>
      </c>
    </row>
    <row r="157" spans="1:29" ht="60" x14ac:dyDescent="0.25">
      <c r="A157" t="s">
        <v>1636</v>
      </c>
      <c r="B157" s="57" t="s">
        <v>1637</v>
      </c>
      <c r="C157" s="57" t="s">
        <v>1060</v>
      </c>
      <c r="D157">
        <v>2901</v>
      </c>
      <c r="Z157" s="46" t="s">
        <v>1638</v>
      </c>
      <c r="AA157" s="46" t="e">
        <f>INDEX(allsections[[S]:[Order]],MATCH(X157,allsections[SGUID],0),3)</f>
        <v>#N/A</v>
      </c>
      <c r="AB157" s="46" t="e">
        <f>INDEX(allsections[[S]:[Order]],MATCH(Y157,allsections[SGUID],0),3)</f>
        <v>#N/A</v>
      </c>
      <c r="AC157" t="s">
        <v>1639</v>
      </c>
    </row>
    <row r="158" spans="1:29" ht="60" x14ac:dyDescent="0.25">
      <c r="A158" t="s">
        <v>1640</v>
      </c>
      <c r="B158" s="57" t="s">
        <v>1641</v>
      </c>
      <c r="C158" s="57" t="s">
        <v>1060</v>
      </c>
      <c r="D158">
        <v>2903</v>
      </c>
      <c r="Z158" s="46" t="s">
        <v>1642</v>
      </c>
      <c r="AA158" s="46" t="e">
        <f>INDEX(allsections[[S]:[Order]],MATCH(X158,allsections[SGUID],0),3)</f>
        <v>#N/A</v>
      </c>
      <c r="AB158" s="46" t="e">
        <f>INDEX(allsections[[S]:[Order]],MATCH(Y158,allsections[SGUID],0),3)</f>
        <v>#N/A</v>
      </c>
      <c r="AC158" t="s">
        <v>1643</v>
      </c>
    </row>
    <row r="159" spans="1:29" ht="90" x14ac:dyDescent="0.25">
      <c r="A159" t="s">
        <v>1644</v>
      </c>
      <c r="B159" s="57" t="s">
        <v>1645</v>
      </c>
      <c r="C159" s="57" t="s">
        <v>1060</v>
      </c>
      <c r="D159">
        <v>3205</v>
      </c>
      <c r="Z159" s="46" t="s">
        <v>1646</v>
      </c>
      <c r="AA159" s="46" t="e">
        <f>INDEX(allsections[[S]:[Order]],MATCH(X159,allsections[SGUID],0),3)</f>
        <v>#N/A</v>
      </c>
      <c r="AB159" s="46" t="e">
        <f>INDEX(allsections[[S]:[Order]],MATCH(Y159,allsections[SGUID],0),3)</f>
        <v>#N/A</v>
      </c>
      <c r="AC159" t="s">
        <v>1647</v>
      </c>
    </row>
    <row r="160" spans="1:29" ht="60" x14ac:dyDescent="0.25">
      <c r="A160" t="s">
        <v>1648</v>
      </c>
      <c r="B160" s="57" t="s">
        <v>1649</v>
      </c>
      <c r="C160" s="57" t="s">
        <v>1060</v>
      </c>
      <c r="D160">
        <v>13</v>
      </c>
      <c r="Z160" s="46" t="s">
        <v>1650</v>
      </c>
      <c r="AA160" s="46" t="e">
        <f>INDEX(allsections[[S]:[Order]],MATCH(X160,allsections[SGUID],0),3)</f>
        <v>#N/A</v>
      </c>
      <c r="AB160" s="46" t="e">
        <f>INDEX(allsections[[S]:[Order]],MATCH(Y160,allsections[SGUID],0),3)</f>
        <v>#N/A</v>
      </c>
      <c r="AC160" t="s">
        <v>1651</v>
      </c>
    </row>
    <row r="161" spans="1:29" ht="75" x14ac:dyDescent="0.25">
      <c r="A161" t="s">
        <v>1652</v>
      </c>
      <c r="B161" s="57" t="s">
        <v>1653</v>
      </c>
      <c r="C161" s="57" t="s">
        <v>1060</v>
      </c>
      <c r="D161">
        <v>2001</v>
      </c>
      <c r="Z161" s="46" t="s">
        <v>1654</v>
      </c>
      <c r="AA161" s="46" t="e">
        <f>INDEX(allsections[[S]:[Order]],MATCH(X161,allsections[SGUID],0),3)</f>
        <v>#N/A</v>
      </c>
      <c r="AB161" s="46" t="e">
        <f>INDEX(allsections[[S]:[Order]],MATCH(Y161,allsections[SGUID],0),3)</f>
        <v>#N/A</v>
      </c>
      <c r="AC161" t="s">
        <v>1655</v>
      </c>
    </row>
    <row r="162" spans="1:29" ht="105" x14ac:dyDescent="0.25">
      <c r="A162" t="s">
        <v>1656</v>
      </c>
      <c r="B162" s="57" t="s">
        <v>1657</v>
      </c>
      <c r="C162" s="57" t="s">
        <v>1060</v>
      </c>
      <c r="D162">
        <v>20</v>
      </c>
      <c r="Z162" s="46" t="s">
        <v>1658</v>
      </c>
      <c r="AA162" s="46" t="e">
        <f>INDEX(allsections[[S]:[Order]],MATCH(X162,allsections[SGUID],0),3)</f>
        <v>#N/A</v>
      </c>
      <c r="AB162" s="46" t="e">
        <f>INDEX(allsections[[S]:[Order]],MATCH(Y162,allsections[SGUID],0),3)</f>
        <v>#N/A</v>
      </c>
      <c r="AC162" t="s">
        <v>1659</v>
      </c>
    </row>
    <row r="163" spans="1:29" ht="105" x14ac:dyDescent="0.25">
      <c r="A163" t="s">
        <v>1660</v>
      </c>
      <c r="B163" s="57" t="s">
        <v>1661</v>
      </c>
      <c r="C163" s="57" t="s">
        <v>1060</v>
      </c>
      <c r="D163">
        <v>3211</v>
      </c>
      <c r="Z163" s="46" t="s">
        <v>1662</v>
      </c>
      <c r="AA163" s="46" t="e">
        <f>INDEX(allsections[[S]:[Order]],MATCH(X163,allsections[SGUID],0),3)</f>
        <v>#N/A</v>
      </c>
      <c r="AB163" s="46" t="e">
        <f>INDEX(allsections[[S]:[Order]],MATCH(Y163,allsections[SGUID],0),3)</f>
        <v>#N/A</v>
      </c>
      <c r="AC163" t="s">
        <v>1663</v>
      </c>
    </row>
    <row r="164" spans="1:29" ht="90" x14ac:dyDescent="0.25">
      <c r="A164" t="s">
        <v>1664</v>
      </c>
      <c r="B164" s="57" t="s">
        <v>1665</v>
      </c>
      <c r="C164" s="57" t="s">
        <v>1060</v>
      </c>
      <c r="D164">
        <v>3206</v>
      </c>
      <c r="Z164" s="46" t="s">
        <v>1666</v>
      </c>
      <c r="AA164" s="46" t="e">
        <f>INDEX(allsections[[S]:[Order]],MATCH(X164,allsections[SGUID],0),3)</f>
        <v>#N/A</v>
      </c>
      <c r="AB164" s="46" t="e">
        <f>INDEX(allsections[[S]:[Order]],MATCH(Y164,allsections[SGUID],0),3)</f>
        <v>#N/A</v>
      </c>
      <c r="AC164" t="s">
        <v>1667</v>
      </c>
    </row>
    <row r="165" spans="1:29" ht="60" x14ac:dyDescent="0.25">
      <c r="A165" t="s">
        <v>1668</v>
      </c>
      <c r="B165" s="57" t="s">
        <v>1669</v>
      </c>
      <c r="C165" s="57" t="s">
        <v>1060</v>
      </c>
      <c r="D165">
        <v>2002</v>
      </c>
      <c r="Z165" s="46" t="s">
        <v>1670</v>
      </c>
      <c r="AA165" s="46" t="e">
        <f>INDEX(allsections[[S]:[Order]],MATCH(X165,allsections[SGUID],0),3)</f>
        <v>#N/A</v>
      </c>
      <c r="AB165" s="46" t="e">
        <f>INDEX(allsections[[S]:[Order]],MATCH(Y165,allsections[SGUID],0),3)</f>
        <v>#N/A</v>
      </c>
      <c r="AC165" t="s">
        <v>1671</v>
      </c>
    </row>
    <row r="166" spans="1:29" ht="60" x14ac:dyDescent="0.25">
      <c r="A166" t="s">
        <v>1672</v>
      </c>
      <c r="B166" s="57" t="s">
        <v>1673</v>
      </c>
      <c r="C166" s="57" t="s">
        <v>1060</v>
      </c>
      <c r="D166">
        <v>3210</v>
      </c>
      <c r="Z166" s="46" t="s">
        <v>1674</v>
      </c>
      <c r="AA166" s="46" t="e">
        <f>INDEX(allsections[[S]:[Order]],MATCH(X166,allsections[SGUID],0),3)</f>
        <v>#N/A</v>
      </c>
      <c r="AB166" s="46" t="e">
        <f>INDEX(allsections[[S]:[Order]],MATCH(Y166,allsections[SGUID],0),3)</f>
        <v>#N/A</v>
      </c>
      <c r="AC166" t="s">
        <v>1675</v>
      </c>
    </row>
    <row r="167" spans="1:29" ht="45" x14ac:dyDescent="0.25">
      <c r="A167" t="s">
        <v>1676</v>
      </c>
      <c r="B167" s="57" t="s">
        <v>1677</v>
      </c>
      <c r="C167" s="57" t="s">
        <v>1060</v>
      </c>
      <c r="D167">
        <v>2004</v>
      </c>
      <c r="Z167" s="46" t="s">
        <v>1678</v>
      </c>
      <c r="AA167" s="46" t="e">
        <f>INDEX(allsections[[S]:[Order]],MATCH(X167,allsections[SGUID],0),3)</f>
        <v>#N/A</v>
      </c>
      <c r="AB167" s="46" t="e">
        <f>INDEX(allsections[[S]:[Order]],MATCH(Y167,allsections[SGUID],0),3)</f>
        <v>#N/A</v>
      </c>
      <c r="AC167" t="s">
        <v>1679</v>
      </c>
    </row>
    <row r="168" spans="1:29" ht="60" x14ac:dyDescent="0.25">
      <c r="A168" t="s">
        <v>1680</v>
      </c>
      <c r="B168" s="57" t="s">
        <v>1681</v>
      </c>
      <c r="C168" s="57" t="s">
        <v>1060</v>
      </c>
      <c r="D168">
        <v>18</v>
      </c>
      <c r="Z168" s="46" t="s">
        <v>1682</v>
      </c>
      <c r="AA168" s="46" t="e">
        <f>INDEX(allsections[[S]:[Order]],MATCH(X168,allsections[SGUID],0),3)</f>
        <v>#N/A</v>
      </c>
      <c r="AB168" s="46" t="e">
        <f>INDEX(allsections[[S]:[Order]],MATCH(Y168,allsections[SGUID],0),3)</f>
        <v>#N/A</v>
      </c>
      <c r="AC168" t="s">
        <v>1683</v>
      </c>
    </row>
    <row r="169" spans="1:29" ht="90" x14ac:dyDescent="0.25">
      <c r="A169" t="s">
        <v>1684</v>
      </c>
      <c r="B169" s="57" t="s">
        <v>1685</v>
      </c>
      <c r="C169" s="57" t="s">
        <v>1060</v>
      </c>
      <c r="D169">
        <v>2201</v>
      </c>
      <c r="Z169" s="46" t="s">
        <v>1686</v>
      </c>
      <c r="AA169" s="46" t="e">
        <f>INDEX(allsections[[S]:[Order]],MATCH(X169,allsections[SGUID],0),3)</f>
        <v>#N/A</v>
      </c>
      <c r="AB169" s="46" t="e">
        <f>INDEX(allsections[[S]:[Order]],MATCH(Y169,allsections[SGUID],0),3)</f>
        <v>#N/A</v>
      </c>
      <c r="AC169" t="s">
        <v>1687</v>
      </c>
    </row>
    <row r="170" spans="1:29" ht="90" x14ac:dyDescent="0.25">
      <c r="A170" t="s">
        <v>1688</v>
      </c>
      <c r="B170" s="57" t="s">
        <v>1689</v>
      </c>
      <c r="C170" s="57" t="s">
        <v>1060</v>
      </c>
      <c r="D170">
        <v>22</v>
      </c>
      <c r="Z170" s="46" t="s">
        <v>1690</v>
      </c>
      <c r="AA170" s="46" t="e">
        <f>INDEX(allsections[[S]:[Order]],MATCH(X170,allsections[SGUID],0),3)</f>
        <v>#N/A</v>
      </c>
      <c r="AB170" s="46" t="e">
        <f>INDEX(allsections[[S]:[Order]],MATCH(Y170,allsections[SGUID],0),3)</f>
        <v>#N/A</v>
      </c>
      <c r="AC170" t="s">
        <v>1691</v>
      </c>
    </row>
    <row r="171" spans="1:29" ht="150" x14ac:dyDescent="0.25">
      <c r="A171" t="s">
        <v>1692</v>
      </c>
      <c r="B171" s="57" t="s">
        <v>1693</v>
      </c>
      <c r="C171" s="57" t="s">
        <v>1060</v>
      </c>
      <c r="D171">
        <v>2203</v>
      </c>
      <c r="Z171" s="46" t="s">
        <v>1694</v>
      </c>
      <c r="AA171" s="46" t="e">
        <f>INDEX(allsections[[S]:[Order]],MATCH(X171,allsections[SGUID],0),3)</f>
        <v>#N/A</v>
      </c>
      <c r="AB171" s="46" t="e">
        <f>INDEX(allsections[[S]:[Order]],MATCH(Y171,allsections[SGUID],0),3)</f>
        <v>#N/A</v>
      </c>
      <c r="AC171" t="s">
        <v>1695</v>
      </c>
    </row>
    <row r="172" spans="1:29" ht="60" x14ac:dyDescent="0.25">
      <c r="A172" t="s">
        <v>1696</v>
      </c>
      <c r="B172" s="57" t="s">
        <v>1697</v>
      </c>
      <c r="C172" s="57" t="s">
        <v>1060</v>
      </c>
      <c r="D172">
        <v>23</v>
      </c>
      <c r="Z172" s="46" t="s">
        <v>1698</v>
      </c>
      <c r="AA172" s="46" t="e">
        <f>INDEX(allsections[[S]:[Order]],MATCH(X172,allsections[SGUID],0),3)</f>
        <v>#N/A</v>
      </c>
      <c r="AB172" s="46" t="e">
        <f>INDEX(allsections[[S]:[Order]],MATCH(Y172,allsections[SGUID],0),3)</f>
        <v>#N/A</v>
      </c>
      <c r="AC172" t="s">
        <v>1699</v>
      </c>
    </row>
    <row r="173" spans="1:29" ht="105" x14ac:dyDescent="0.25">
      <c r="A173" t="s">
        <v>1700</v>
      </c>
      <c r="B173" s="57" t="s">
        <v>1701</v>
      </c>
      <c r="C173" s="57" t="s">
        <v>1060</v>
      </c>
      <c r="D173">
        <v>24</v>
      </c>
      <c r="Z173" s="46" t="s">
        <v>1702</v>
      </c>
      <c r="AA173" s="46" t="e">
        <f>INDEX(allsections[[S]:[Order]],MATCH(X173,allsections[SGUID],0),3)</f>
        <v>#N/A</v>
      </c>
      <c r="AB173" s="46" t="e">
        <f>INDEX(allsections[[S]:[Order]],MATCH(Y173,allsections[SGUID],0),3)</f>
        <v>#N/A</v>
      </c>
      <c r="AC173" t="s">
        <v>1703</v>
      </c>
    </row>
    <row r="174" spans="1:29" ht="45" x14ac:dyDescent="0.25">
      <c r="A174" t="s">
        <v>1704</v>
      </c>
      <c r="B174" s="57" t="s">
        <v>1705</v>
      </c>
      <c r="C174" s="57" t="s">
        <v>1060</v>
      </c>
      <c r="D174">
        <v>6</v>
      </c>
      <c r="Z174" s="46" t="s">
        <v>1706</v>
      </c>
      <c r="AA174" s="46" t="e">
        <f>INDEX(allsections[[S]:[Order]],MATCH(X174,allsections[SGUID],0),3)</f>
        <v>#N/A</v>
      </c>
      <c r="AB174" s="46" t="e">
        <f>INDEX(allsections[[S]:[Order]],MATCH(Y174,allsections[SGUID],0),3)</f>
        <v>#N/A</v>
      </c>
      <c r="AC174" t="s">
        <v>1707</v>
      </c>
    </row>
    <row r="175" spans="1:29" ht="105" x14ac:dyDescent="0.25">
      <c r="A175" t="s">
        <v>1708</v>
      </c>
      <c r="B175" s="57" t="s">
        <v>1709</v>
      </c>
      <c r="C175" s="57" t="s">
        <v>1060</v>
      </c>
      <c r="D175">
        <v>2801</v>
      </c>
      <c r="Z175" s="46" t="s">
        <v>1710</v>
      </c>
      <c r="AA175" s="46" t="e">
        <f>INDEX(allsections[[S]:[Order]],MATCH(X175,allsections[SGUID],0),3)</f>
        <v>#N/A</v>
      </c>
      <c r="AB175" s="46" t="e">
        <f>INDEX(allsections[[S]:[Order]],MATCH(Y175,allsections[SGUID],0),3)</f>
        <v>#N/A</v>
      </c>
      <c r="AC175" t="s">
        <v>1711</v>
      </c>
    </row>
    <row r="176" spans="1:29" ht="105" x14ac:dyDescent="0.25">
      <c r="A176" t="s">
        <v>1712</v>
      </c>
      <c r="B176" s="57" t="s">
        <v>1713</v>
      </c>
      <c r="C176" s="57" t="s">
        <v>1060</v>
      </c>
      <c r="D176">
        <v>28</v>
      </c>
      <c r="Z176" s="46" t="s">
        <v>1714</v>
      </c>
      <c r="AA176" s="46" t="e">
        <f>INDEX(allsections[[S]:[Order]],MATCH(X176,allsections[SGUID],0),3)</f>
        <v>#N/A</v>
      </c>
      <c r="AB176" s="46" t="e">
        <f>INDEX(allsections[[S]:[Order]],MATCH(Y176,allsections[SGUID],0),3)</f>
        <v>#N/A</v>
      </c>
      <c r="AC176" t="s">
        <v>1715</v>
      </c>
    </row>
    <row r="177" spans="1:29" ht="120" x14ac:dyDescent="0.25">
      <c r="A177" t="s">
        <v>1716</v>
      </c>
      <c r="B177" s="57" t="s">
        <v>1717</v>
      </c>
      <c r="C177" s="57" t="s">
        <v>1060</v>
      </c>
      <c r="D177">
        <v>2202</v>
      </c>
      <c r="Z177" s="46" t="s">
        <v>1718</v>
      </c>
      <c r="AA177" s="46" t="e">
        <f>INDEX(allsections[[S]:[Order]],MATCH(X177,allsections[SGUID],0),3)</f>
        <v>#N/A</v>
      </c>
      <c r="AB177" s="46" t="e">
        <f>INDEX(allsections[[S]:[Order]],MATCH(Y177,allsections[SGUID],0),3)</f>
        <v>#N/A</v>
      </c>
      <c r="AC177" t="s">
        <v>1719</v>
      </c>
    </row>
    <row r="178" spans="1:29" ht="120" x14ac:dyDescent="0.25">
      <c r="A178" t="s">
        <v>1720</v>
      </c>
      <c r="B178" s="57" t="s">
        <v>1721</v>
      </c>
      <c r="C178" s="57" t="s">
        <v>1060</v>
      </c>
      <c r="D178">
        <v>4</v>
      </c>
      <c r="Z178" s="46" t="s">
        <v>1722</v>
      </c>
      <c r="AA178" s="46" t="e">
        <f>INDEX(allsections[[S]:[Order]],MATCH(X178,allsections[SGUID],0),3)</f>
        <v>#N/A</v>
      </c>
      <c r="AB178" s="46" t="e">
        <f>INDEX(allsections[[S]:[Order]],MATCH(Y178,allsections[SGUID],0),3)</f>
        <v>#N/A</v>
      </c>
      <c r="AC178" t="s">
        <v>1723</v>
      </c>
    </row>
    <row r="179" spans="1:29" ht="90" x14ac:dyDescent="0.25">
      <c r="A179" t="s">
        <v>1724</v>
      </c>
      <c r="B179" s="57" t="s">
        <v>1725</v>
      </c>
      <c r="C179" s="57" t="s">
        <v>1060</v>
      </c>
      <c r="D179">
        <v>2003</v>
      </c>
      <c r="Z179" s="46" t="s">
        <v>1726</v>
      </c>
      <c r="AA179" s="46" t="e">
        <f>INDEX(allsections[[S]:[Order]],MATCH(X179,allsections[SGUID],0),3)</f>
        <v>#N/A</v>
      </c>
      <c r="AB179" s="46" t="e">
        <f>INDEX(allsections[[S]:[Order]],MATCH(Y179,allsections[SGUID],0),3)</f>
        <v>#N/A</v>
      </c>
      <c r="AC179" t="s">
        <v>1727</v>
      </c>
    </row>
    <row r="180" spans="1:29" ht="150" x14ac:dyDescent="0.25">
      <c r="A180" t="s">
        <v>1728</v>
      </c>
      <c r="B180" s="57" t="s">
        <v>1729</v>
      </c>
      <c r="C180" s="57" t="s">
        <v>1060</v>
      </c>
      <c r="D180">
        <v>7</v>
      </c>
      <c r="Z180" s="46" t="s">
        <v>1730</v>
      </c>
      <c r="AA180" s="46" t="e">
        <f>INDEX(allsections[[S]:[Order]],MATCH(X180,allsections[SGUID],0),3)</f>
        <v>#N/A</v>
      </c>
      <c r="AB180" s="46" t="e">
        <f>INDEX(allsections[[S]:[Order]],MATCH(Y180,allsections[SGUID],0),3)</f>
        <v>#N/A</v>
      </c>
      <c r="AC180" t="s">
        <v>1731</v>
      </c>
    </row>
    <row r="181" spans="1:29" ht="60" x14ac:dyDescent="0.25">
      <c r="A181" t="s">
        <v>1732</v>
      </c>
      <c r="B181" s="57" t="s">
        <v>1733</v>
      </c>
      <c r="C181" s="57" t="s">
        <v>1060</v>
      </c>
      <c r="D181">
        <v>2802</v>
      </c>
      <c r="Z181" s="46" t="s">
        <v>1734</v>
      </c>
      <c r="AA181" s="46" t="e">
        <f>INDEX(allsections[[S]:[Order]],MATCH(X181,allsections[SGUID],0),3)</f>
        <v>#N/A</v>
      </c>
      <c r="AB181" s="46" t="e">
        <f>INDEX(allsections[[S]:[Order]],MATCH(Y181,allsections[SGUID],0),3)</f>
        <v>#N/A</v>
      </c>
      <c r="AC181" t="s">
        <v>1735</v>
      </c>
    </row>
    <row r="182" spans="1:29" ht="45" x14ac:dyDescent="0.25">
      <c r="A182" t="s">
        <v>1736</v>
      </c>
      <c r="B182" s="57" t="s">
        <v>1737</v>
      </c>
      <c r="C182" s="57" t="s">
        <v>1060</v>
      </c>
      <c r="D182">
        <v>2904</v>
      </c>
      <c r="Z182" s="46" t="s">
        <v>1738</v>
      </c>
      <c r="AA182" s="46" t="e">
        <f>INDEX(allsections[[S]:[Order]],MATCH(X182,allsections[SGUID],0),3)</f>
        <v>#N/A</v>
      </c>
      <c r="AB182" s="46" t="e">
        <f>INDEX(allsections[[S]:[Order]],MATCH(Y182,allsections[SGUID],0),3)</f>
        <v>#N/A</v>
      </c>
      <c r="AC182" t="s">
        <v>1739</v>
      </c>
    </row>
    <row r="183" spans="1:29" ht="45" x14ac:dyDescent="0.25">
      <c r="A183" t="s">
        <v>1740</v>
      </c>
      <c r="B183" s="57" t="s">
        <v>1741</v>
      </c>
      <c r="C183" s="57" t="s">
        <v>1060</v>
      </c>
      <c r="D183">
        <v>2803</v>
      </c>
      <c r="Z183" s="46" t="s">
        <v>1742</v>
      </c>
      <c r="AA183" s="46" t="e">
        <f>INDEX(allsections[[S]:[Order]],MATCH(X183,allsections[SGUID],0),3)</f>
        <v>#N/A</v>
      </c>
      <c r="AB183" s="46" t="e">
        <f>INDEX(allsections[[S]:[Order]],MATCH(Y183,allsections[SGUID],0),3)</f>
        <v>#N/A</v>
      </c>
      <c r="AC183" t="s">
        <v>1743</v>
      </c>
    </row>
    <row r="184" spans="1:29" ht="75" x14ac:dyDescent="0.25">
      <c r="A184" t="s">
        <v>1744</v>
      </c>
      <c r="B184" s="57" t="s">
        <v>1745</v>
      </c>
      <c r="C184" s="57" t="s">
        <v>1060</v>
      </c>
      <c r="D184">
        <v>31</v>
      </c>
      <c r="Z184" s="46" t="s">
        <v>1746</v>
      </c>
      <c r="AA184" s="46" t="e">
        <f>INDEX(allsections[[S]:[Order]],MATCH(X184,allsections[SGUID],0),3)</f>
        <v>#N/A</v>
      </c>
      <c r="AB184" s="46" t="e">
        <f>INDEX(allsections[[S]:[Order]],MATCH(Y184,allsections[SGUID],0),3)</f>
        <v>#N/A</v>
      </c>
      <c r="AC184" t="s">
        <v>1747</v>
      </c>
    </row>
    <row r="185" spans="1:29" ht="90" x14ac:dyDescent="0.25">
      <c r="A185" t="s">
        <v>1748</v>
      </c>
      <c r="B185" s="57" t="s">
        <v>1749</v>
      </c>
      <c r="C185" s="57" t="s">
        <v>1060</v>
      </c>
      <c r="D185">
        <v>2</v>
      </c>
      <c r="Z185" s="46" t="s">
        <v>1750</v>
      </c>
      <c r="AA185" s="46" t="e">
        <f>INDEX(allsections[[S]:[Order]],MATCH(X185,allsections[SGUID],0),3)</f>
        <v>#N/A</v>
      </c>
      <c r="AB185" s="46" t="e">
        <f>INDEX(allsections[[S]:[Order]],MATCH(Y185,allsections[SGUID],0),3)</f>
        <v>#N/A</v>
      </c>
      <c r="AC185" t="s">
        <v>1751</v>
      </c>
    </row>
    <row r="186" spans="1:29" ht="120" x14ac:dyDescent="0.25">
      <c r="A186" t="s">
        <v>1752</v>
      </c>
      <c r="B186" s="57" t="s">
        <v>1753</v>
      </c>
      <c r="C186" s="57" t="s">
        <v>1060</v>
      </c>
      <c r="D186">
        <v>5</v>
      </c>
      <c r="Z186" s="46" t="s">
        <v>1754</v>
      </c>
      <c r="AA186" s="46" t="e">
        <f>INDEX(allsections[[S]:[Order]],MATCH(X186,allsections[SGUID],0),3)</f>
        <v>#N/A</v>
      </c>
      <c r="AB186" s="46" t="e">
        <f>INDEX(allsections[[S]:[Order]],MATCH(Y186,allsections[SGUID],0),3)</f>
        <v>#N/A</v>
      </c>
      <c r="AC186" t="s">
        <v>1755</v>
      </c>
    </row>
    <row r="187" spans="1:29" ht="45" x14ac:dyDescent="0.25">
      <c r="A187" t="s">
        <v>1756</v>
      </c>
      <c r="B187" s="57" t="s">
        <v>1757</v>
      </c>
      <c r="C187" s="57" t="s">
        <v>1060</v>
      </c>
      <c r="D187">
        <v>15</v>
      </c>
      <c r="Z187" s="46" t="s">
        <v>1758</v>
      </c>
      <c r="AA187" s="46" t="e">
        <f>INDEX(allsections[[S]:[Order]],MATCH(X187,allsections[SGUID],0),3)</f>
        <v>#N/A</v>
      </c>
      <c r="AB187" s="46" t="e">
        <f>INDEX(allsections[[S]:[Order]],MATCH(Y187,allsections[SGUID],0),3)</f>
        <v>#N/A</v>
      </c>
      <c r="AC187" t="s">
        <v>1759</v>
      </c>
    </row>
    <row r="188" spans="1:29" ht="75" x14ac:dyDescent="0.25">
      <c r="A188" t="s">
        <v>1760</v>
      </c>
      <c r="B188" s="57" t="s">
        <v>1761</v>
      </c>
      <c r="C188" s="57" t="s">
        <v>1060</v>
      </c>
      <c r="D188">
        <v>1</v>
      </c>
      <c r="Z188" s="46" t="s">
        <v>1762</v>
      </c>
      <c r="AA188" s="46" t="e">
        <f>INDEX(allsections[[S]:[Order]],MATCH(X188,allsections[SGUID],0),3)</f>
        <v>#N/A</v>
      </c>
      <c r="AB188" s="46" t="e">
        <f>INDEX(allsections[[S]:[Order]],MATCH(Y188,allsections[SGUID],0),3)</f>
        <v>#N/A</v>
      </c>
      <c r="AC188" t="s">
        <v>1763</v>
      </c>
    </row>
    <row r="189" spans="1:29" ht="90" x14ac:dyDescent="0.25">
      <c r="A189" t="s">
        <v>1764</v>
      </c>
      <c r="B189" s="57" t="s">
        <v>1765</v>
      </c>
      <c r="C189" s="57" t="s">
        <v>1060</v>
      </c>
      <c r="D189">
        <v>14</v>
      </c>
      <c r="Z189" s="46" t="s">
        <v>1766</v>
      </c>
      <c r="AA189" s="46" t="e">
        <f>INDEX(allsections[[S]:[Order]],MATCH(X189,allsections[SGUID],0),3)</f>
        <v>#N/A</v>
      </c>
      <c r="AB189" s="46" t="e">
        <f>INDEX(allsections[[S]:[Order]],MATCH(Y189,allsections[SGUID],0),3)</f>
        <v>#N/A</v>
      </c>
      <c r="AC189" t="s">
        <v>1767</v>
      </c>
    </row>
    <row r="190" spans="1:29" ht="30" x14ac:dyDescent="0.25">
      <c r="A190" t="s">
        <v>1768</v>
      </c>
      <c r="B190" s="57" t="s">
        <v>1769</v>
      </c>
      <c r="C190" s="57" t="s">
        <v>1060</v>
      </c>
      <c r="D190">
        <v>19</v>
      </c>
      <c r="Z190" s="46" t="s">
        <v>1770</v>
      </c>
      <c r="AA190" s="46" t="e">
        <f>INDEX(allsections[[S]:[Order]],MATCH(X190,allsections[SGUID],0),3)</f>
        <v>#N/A</v>
      </c>
      <c r="AB190" s="46" t="e">
        <f>INDEX(allsections[[S]:[Order]],MATCH(Y190,allsections[SGUID],0),3)</f>
        <v>#N/A</v>
      </c>
      <c r="AC190" t="s">
        <v>1771</v>
      </c>
    </row>
    <row r="191" spans="1:29" ht="45" x14ac:dyDescent="0.25">
      <c r="A191" t="s">
        <v>1772</v>
      </c>
      <c r="B191" s="57" t="s">
        <v>1773</v>
      </c>
      <c r="C191" s="57" t="s">
        <v>1060</v>
      </c>
      <c r="D191">
        <v>16</v>
      </c>
      <c r="Z191" s="46" t="s">
        <v>1774</v>
      </c>
      <c r="AA191" s="46" t="e">
        <f>INDEX(allsections[[S]:[Order]],MATCH(X191,allsections[SGUID],0),3)</f>
        <v>#N/A</v>
      </c>
      <c r="AB191" s="46" t="e">
        <f>INDEX(allsections[[S]:[Order]],MATCH(Y191,allsections[SGUID],0),3)</f>
        <v>#N/A</v>
      </c>
      <c r="AC191" t="s">
        <v>1775</v>
      </c>
    </row>
    <row r="192" spans="1:29" ht="90" x14ac:dyDescent="0.25">
      <c r="A192" t="s">
        <v>1776</v>
      </c>
      <c r="B192" s="57" t="s">
        <v>1777</v>
      </c>
      <c r="C192" s="57" t="s">
        <v>1060</v>
      </c>
      <c r="D192">
        <v>11</v>
      </c>
      <c r="Z192" s="46" t="s">
        <v>1778</v>
      </c>
      <c r="AA192" s="46" t="e">
        <f>INDEX(allsections[[S]:[Order]],MATCH(X192,allsections[SGUID],0),3)</f>
        <v>#N/A</v>
      </c>
      <c r="AB192" s="46" t="e">
        <f>INDEX(allsections[[S]:[Order]],MATCH(Y192,allsections[SGUID],0),3)</f>
        <v>#N/A</v>
      </c>
      <c r="AC192" t="s">
        <v>1779</v>
      </c>
    </row>
    <row r="193" spans="1:29" ht="60" x14ac:dyDescent="0.25">
      <c r="A193" t="s">
        <v>1780</v>
      </c>
      <c r="B193" s="57" t="s">
        <v>1781</v>
      </c>
      <c r="C193" s="57" t="s">
        <v>1060</v>
      </c>
      <c r="D193">
        <v>12</v>
      </c>
      <c r="Z193" s="46" t="s">
        <v>1782</v>
      </c>
      <c r="AA193" s="46" t="e">
        <f>INDEX(allsections[[S]:[Order]],MATCH(X193,allsections[SGUID],0),3)</f>
        <v>#N/A</v>
      </c>
      <c r="AB193" s="46" t="e">
        <f>INDEX(allsections[[S]:[Order]],MATCH(Y193,allsections[SGUID],0),3)</f>
        <v>#N/A</v>
      </c>
      <c r="AC193" t="s">
        <v>1783</v>
      </c>
    </row>
    <row r="194" spans="1:29" ht="45" x14ac:dyDescent="0.25">
      <c r="A194" t="s">
        <v>1784</v>
      </c>
      <c r="B194" s="57" t="s">
        <v>1785</v>
      </c>
      <c r="C194" s="57" t="s">
        <v>1060</v>
      </c>
      <c r="D194">
        <v>10</v>
      </c>
      <c r="Z194" s="46" t="s">
        <v>1786</v>
      </c>
      <c r="AA194" s="46" t="e">
        <f>INDEX(allsections[[S]:[Order]],MATCH(X194,allsections[SGUID],0),3)</f>
        <v>#N/A</v>
      </c>
      <c r="AB194" s="46" t="e">
        <f>INDEX(allsections[[S]:[Order]],MATCH(Y194,allsections[SGUID],0),3)</f>
        <v>#N/A</v>
      </c>
      <c r="AC194" t="s">
        <v>1787</v>
      </c>
    </row>
    <row r="195" spans="1:29" ht="45" x14ac:dyDescent="0.25">
      <c r="A195" t="s">
        <v>1788</v>
      </c>
      <c r="B195" s="57" t="s">
        <v>1789</v>
      </c>
      <c r="C195" s="57" t="s">
        <v>1060</v>
      </c>
      <c r="D195">
        <v>8</v>
      </c>
      <c r="Z195" s="46" t="s">
        <v>1790</v>
      </c>
      <c r="AA195" s="46" t="e">
        <f>INDEX(allsections[[S]:[Order]],MATCH(X195,allsections[SGUID],0),3)</f>
        <v>#N/A</v>
      </c>
      <c r="AB195" s="46" t="e">
        <f>INDEX(allsections[[S]:[Order]],MATCH(Y195,allsections[SGUID],0),3)</f>
        <v>#N/A</v>
      </c>
      <c r="AC195" t="s">
        <v>1791</v>
      </c>
    </row>
    <row r="196" spans="1:29" ht="75" x14ac:dyDescent="0.25">
      <c r="A196" t="s">
        <v>1792</v>
      </c>
      <c r="B196" s="57" t="s">
        <v>1793</v>
      </c>
      <c r="C196" s="57" t="s">
        <v>1060</v>
      </c>
      <c r="D196">
        <v>9</v>
      </c>
      <c r="Z196" s="46" t="s">
        <v>1794</v>
      </c>
      <c r="AA196" s="46" t="e">
        <f>INDEX(allsections[[S]:[Order]],MATCH(X196,allsections[SGUID],0),3)</f>
        <v>#N/A</v>
      </c>
      <c r="AB196" s="46" t="e">
        <f>INDEX(allsections[[S]:[Order]],MATCH(Y196,allsections[SGUID],0),3)</f>
        <v>#N/A</v>
      </c>
      <c r="AC196" t="s">
        <v>1795</v>
      </c>
    </row>
    <row r="197" spans="1:29" ht="105" x14ac:dyDescent="0.25">
      <c r="A197" t="s">
        <v>1796</v>
      </c>
      <c r="B197" s="57" t="s">
        <v>1797</v>
      </c>
      <c r="C197" s="57" t="s">
        <v>1060</v>
      </c>
      <c r="D197">
        <v>27</v>
      </c>
      <c r="Z197" s="46" t="s">
        <v>1798</v>
      </c>
      <c r="AA197" s="46" t="e">
        <f>INDEX(allsections[[S]:[Order]],MATCH(X197,allsections[SGUID],0),3)</f>
        <v>#N/A</v>
      </c>
      <c r="AB197" s="46" t="e">
        <f>INDEX(allsections[[S]:[Order]],MATCH(Y197,allsections[SGUID],0),3)</f>
        <v>#N/A</v>
      </c>
      <c r="AC197" t="s">
        <v>1799</v>
      </c>
    </row>
    <row r="198" spans="1:29" ht="45" x14ac:dyDescent="0.25">
      <c r="A198" t="s">
        <v>1800</v>
      </c>
      <c r="B198" s="57" t="s">
        <v>1801</v>
      </c>
      <c r="C198" s="57" t="s">
        <v>1060</v>
      </c>
      <c r="D198">
        <v>3207</v>
      </c>
      <c r="Z198" s="46" t="s">
        <v>1802</v>
      </c>
      <c r="AA198" s="46" t="e">
        <f>INDEX(allsections[[S]:[Order]],MATCH(X198,allsections[SGUID],0),3)</f>
        <v>#N/A</v>
      </c>
      <c r="AB198" s="46" t="e">
        <f>INDEX(allsections[[S]:[Order]],MATCH(Y198,allsections[SGUID],0),3)</f>
        <v>#N/A</v>
      </c>
      <c r="AC198" t="s">
        <v>1803</v>
      </c>
    </row>
    <row r="199" spans="1:29" ht="120" x14ac:dyDescent="0.25">
      <c r="A199" t="s">
        <v>1804</v>
      </c>
      <c r="B199" s="57" t="s">
        <v>1805</v>
      </c>
      <c r="C199" s="57" t="s">
        <v>1060</v>
      </c>
      <c r="D199">
        <v>3001</v>
      </c>
      <c r="Z199" s="46" t="s">
        <v>1806</v>
      </c>
      <c r="AA199" s="46" t="e">
        <f>INDEX(allsections[[S]:[Order]],MATCH(X199,allsections[SGUID],0),3)</f>
        <v>#N/A</v>
      </c>
      <c r="AB199" s="46" t="e">
        <f>INDEX(allsections[[S]:[Order]],MATCH(Y199,allsections[SGUID],0),3)</f>
        <v>#N/A</v>
      </c>
      <c r="AC199" t="s">
        <v>1807</v>
      </c>
    </row>
    <row r="200" spans="1:29" ht="60" x14ac:dyDescent="0.25">
      <c r="A200" t="s">
        <v>1808</v>
      </c>
      <c r="B200" s="57" t="s">
        <v>1809</v>
      </c>
      <c r="C200" s="57" t="s">
        <v>1060</v>
      </c>
      <c r="D200">
        <v>30</v>
      </c>
      <c r="Z200" s="46" t="s">
        <v>1810</v>
      </c>
      <c r="AA200" s="46" t="e">
        <f>INDEX(allsections[[S]:[Order]],MATCH(X200,allsections[SGUID],0),3)</f>
        <v>#N/A</v>
      </c>
      <c r="AB200" s="46" t="e">
        <f>INDEX(allsections[[S]:[Order]],MATCH(Y200,allsections[SGUID],0),3)</f>
        <v>#N/A</v>
      </c>
      <c r="AC200" t="s">
        <v>1811</v>
      </c>
    </row>
    <row r="201" spans="1:29" ht="45" x14ac:dyDescent="0.25">
      <c r="A201" t="s">
        <v>1812</v>
      </c>
      <c r="B201" s="57" t="s">
        <v>1813</v>
      </c>
      <c r="C201" t="s">
        <v>1060</v>
      </c>
      <c r="D201">
        <v>3005</v>
      </c>
      <c r="Z201" s="46" t="s">
        <v>1814</v>
      </c>
      <c r="AA201" s="46" t="e">
        <f>INDEX(allsections[[S]:[Order]],MATCH(X201,allsections[SGUID],0),3)</f>
        <v>#N/A</v>
      </c>
      <c r="AB201" s="46" t="e">
        <f>INDEX(allsections[[S]:[Order]],MATCH(Y201,allsections[SGUID],0),3)</f>
        <v>#N/A</v>
      </c>
      <c r="AC201" t="s">
        <v>1815</v>
      </c>
    </row>
    <row r="202" spans="1:29" ht="90" x14ac:dyDescent="0.25">
      <c r="A202" t="s">
        <v>1816</v>
      </c>
      <c r="B202" s="57" t="s">
        <v>1817</v>
      </c>
      <c r="C202" s="57" t="s">
        <v>1060</v>
      </c>
      <c r="D202">
        <v>3006</v>
      </c>
      <c r="Z202" s="46" t="s">
        <v>1818</v>
      </c>
      <c r="AA202" s="46" t="e">
        <f>INDEX(allsections[[S]:[Order]],MATCH(X202,allsections[SGUID],0),3)</f>
        <v>#N/A</v>
      </c>
      <c r="AB202" s="46" t="e">
        <f>INDEX(allsections[[S]:[Order]],MATCH(Y202,allsections[SGUID],0),3)</f>
        <v>#N/A</v>
      </c>
      <c r="AC202" t="s">
        <v>1819</v>
      </c>
    </row>
    <row r="203" spans="1:29" ht="45" x14ac:dyDescent="0.25">
      <c r="A203" t="s">
        <v>1820</v>
      </c>
      <c r="B203" s="57" t="s">
        <v>1821</v>
      </c>
      <c r="C203" s="57" t="s">
        <v>1060</v>
      </c>
      <c r="D203">
        <v>3002</v>
      </c>
      <c r="Z203" s="46" t="s">
        <v>1822</v>
      </c>
      <c r="AA203" s="46" t="e">
        <f>INDEX(allsections[[S]:[Order]],MATCH(X203,allsections[SGUID],0),3)</f>
        <v>#N/A</v>
      </c>
      <c r="AB203" s="46" t="e">
        <f>INDEX(allsections[[S]:[Order]],MATCH(Y203,allsections[SGUID],0),3)</f>
        <v>#N/A</v>
      </c>
      <c r="AC203" t="s">
        <v>1823</v>
      </c>
    </row>
    <row r="204" spans="1:29" ht="120" x14ac:dyDescent="0.25">
      <c r="A204" t="s">
        <v>1824</v>
      </c>
      <c r="B204" s="57" t="s">
        <v>1825</v>
      </c>
      <c r="C204" s="57" t="s">
        <v>1060</v>
      </c>
      <c r="D204">
        <v>3301</v>
      </c>
      <c r="Z204" s="46" t="s">
        <v>1826</v>
      </c>
      <c r="AA204" s="46" t="e">
        <f>INDEX(allsections[[S]:[Order]],MATCH(X204,allsections[SGUID],0),3)</f>
        <v>#N/A</v>
      </c>
      <c r="AB204" s="46" t="e">
        <f>INDEX(allsections[[S]:[Order]],MATCH(Y204,allsections[SGUID],0),3)</f>
        <v>#N/A</v>
      </c>
      <c r="AC204" t="s">
        <v>1827</v>
      </c>
    </row>
    <row r="205" spans="1:29" ht="75" x14ac:dyDescent="0.25">
      <c r="A205" t="s">
        <v>1828</v>
      </c>
      <c r="B205" s="57" t="s">
        <v>1829</v>
      </c>
      <c r="C205" s="57" t="s">
        <v>1060</v>
      </c>
      <c r="D205">
        <v>33</v>
      </c>
      <c r="Z205" s="46" t="s">
        <v>1830</v>
      </c>
      <c r="AA205" s="46" t="e">
        <f>INDEX(allsections[[S]:[Order]],MATCH(X205,allsections[SGUID],0),3)</f>
        <v>#N/A</v>
      </c>
      <c r="AB205" s="46" t="e">
        <f>INDEX(allsections[[S]:[Order]],MATCH(Y205,allsections[SGUID],0),3)</f>
        <v>#N/A</v>
      </c>
      <c r="AC205" t="s">
        <v>1831</v>
      </c>
    </row>
    <row r="206" spans="1:29" ht="45" x14ac:dyDescent="0.25">
      <c r="A206" t="s">
        <v>1832</v>
      </c>
      <c r="B206" s="57" t="s">
        <v>1833</v>
      </c>
      <c r="C206" s="57" t="s">
        <v>1060</v>
      </c>
      <c r="D206">
        <v>3302</v>
      </c>
      <c r="Z206" s="46" t="s">
        <v>1834</v>
      </c>
      <c r="AA206" s="46" t="e">
        <f>INDEX(allsections[[S]:[Order]],MATCH(X206,allsections[SGUID],0),3)</f>
        <v>#N/A</v>
      </c>
      <c r="AB206" s="46" t="e">
        <f>INDEX(allsections[[S]:[Order]],MATCH(Y206,allsections[SGUID],0),3)</f>
        <v>#N/A</v>
      </c>
      <c r="AC206" t="s">
        <v>1835</v>
      </c>
    </row>
    <row r="207" spans="1:29" ht="75" x14ac:dyDescent="0.25">
      <c r="A207" t="s">
        <v>1836</v>
      </c>
      <c r="B207" s="57" t="s">
        <v>1837</v>
      </c>
      <c r="C207" s="57" t="s">
        <v>1060</v>
      </c>
      <c r="D207">
        <v>3303</v>
      </c>
      <c r="Z207" s="46" t="s">
        <v>1838</v>
      </c>
      <c r="AA207" s="46" t="e">
        <f>INDEX(allsections[[S]:[Order]],MATCH(X207,allsections[SGUID],0),3)</f>
        <v>#N/A</v>
      </c>
      <c r="AB207" s="46" t="e">
        <f>INDEX(allsections[[S]:[Order]],MATCH(Y207,allsections[SGUID],0),3)</f>
        <v>#N/A</v>
      </c>
      <c r="AC207" t="s">
        <v>1839</v>
      </c>
    </row>
    <row r="208" spans="1:29" ht="45" x14ac:dyDescent="0.25">
      <c r="A208" t="s">
        <v>1840</v>
      </c>
      <c r="B208" s="57" t="s">
        <v>1841</v>
      </c>
      <c r="C208" s="57" t="s">
        <v>1060</v>
      </c>
      <c r="D208">
        <v>3304</v>
      </c>
      <c r="Z208" s="46" t="s">
        <v>1842</v>
      </c>
      <c r="AA208" s="46" t="e">
        <f>INDEX(allsections[[S]:[Order]],MATCH(X208,allsections[SGUID],0),3)</f>
        <v>#N/A</v>
      </c>
      <c r="AB208" s="46" t="e">
        <f>INDEX(allsections[[S]:[Order]],MATCH(Y208,allsections[SGUID],0),3)</f>
        <v>#N/A</v>
      </c>
      <c r="AC208" t="s">
        <v>1843</v>
      </c>
    </row>
    <row r="209" spans="1:29" ht="45" x14ac:dyDescent="0.25">
      <c r="A209" t="s">
        <v>1844</v>
      </c>
      <c r="B209" s="57" t="s">
        <v>1845</v>
      </c>
      <c r="C209" s="57" t="s">
        <v>1060</v>
      </c>
      <c r="D209">
        <v>3305</v>
      </c>
      <c r="Z209" s="46" t="s">
        <v>1846</v>
      </c>
      <c r="AA209" s="46" t="e">
        <f>INDEX(allsections[[S]:[Order]],MATCH(X209,allsections[SGUID],0),3)</f>
        <v>#N/A</v>
      </c>
      <c r="AB209" s="46" t="e">
        <f>INDEX(allsections[[S]:[Order]],MATCH(Y209,allsections[SGUID],0),3)</f>
        <v>#N/A</v>
      </c>
      <c r="AC209" t="s">
        <v>1847</v>
      </c>
    </row>
    <row r="210" spans="1:29" ht="90" x14ac:dyDescent="0.25">
      <c r="A210" t="s">
        <v>1848</v>
      </c>
      <c r="B210" s="57" t="s">
        <v>1849</v>
      </c>
      <c r="C210" s="57" t="s">
        <v>1060</v>
      </c>
      <c r="D210">
        <v>3306</v>
      </c>
      <c r="Z210" s="46" t="s">
        <v>1850</v>
      </c>
      <c r="AA210" s="46" t="e">
        <f>INDEX(allsections[[S]:[Order]],MATCH(X210,allsections[SGUID],0),3)</f>
        <v>#N/A</v>
      </c>
      <c r="AB210" s="46" t="e">
        <f>INDEX(allsections[[S]:[Order]],MATCH(Y210,allsections[SGUID],0),3)</f>
        <v>#N/A</v>
      </c>
      <c r="AC210" t="s">
        <v>1851</v>
      </c>
    </row>
    <row r="211" spans="1:29" ht="45" x14ac:dyDescent="0.25">
      <c r="A211" t="s">
        <v>1852</v>
      </c>
      <c r="B211" s="57" t="s">
        <v>1853</v>
      </c>
      <c r="C211" s="57" t="s">
        <v>1060</v>
      </c>
      <c r="D211">
        <v>3004</v>
      </c>
      <c r="Z211" s="46" t="s">
        <v>1854</v>
      </c>
      <c r="AA211" s="46" t="e">
        <f>INDEX(allsections[[S]:[Order]],MATCH(X211,allsections[SGUID],0),3)</f>
        <v>#N/A</v>
      </c>
      <c r="AB211" s="46" t="e">
        <f>INDEX(allsections[[S]:[Order]],MATCH(Y211,allsections[SGUID],0),3)</f>
        <v>#N/A</v>
      </c>
      <c r="AC211" t="s">
        <v>1855</v>
      </c>
    </row>
    <row r="212" spans="1:29" ht="75" x14ac:dyDescent="0.25">
      <c r="A212" t="s">
        <v>1856</v>
      </c>
      <c r="B212" s="57" t="s">
        <v>1857</v>
      </c>
      <c r="C212" s="57" t="s">
        <v>1060</v>
      </c>
      <c r="D212">
        <v>3003</v>
      </c>
      <c r="Z212" s="46" t="s">
        <v>1858</v>
      </c>
      <c r="AA212" s="46" t="e">
        <f>INDEX(allsections[[S]:[Order]],MATCH(X212,allsections[SGUID],0),3)</f>
        <v>#N/A</v>
      </c>
      <c r="AB212" s="46" t="e">
        <f>INDEX(allsections[[S]:[Order]],MATCH(Y212,allsections[SGUID],0),3)</f>
        <v>#N/A</v>
      </c>
      <c r="AC212" t="s">
        <v>1859</v>
      </c>
    </row>
    <row r="213" spans="1:29" ht="75" x14ac:dyDescent="0.25">
      <c r="A213" t="s">
        <v>1860</v>
      </c>
      <c r="B213" s="57" t="s">
        <v>1861</v>
      </c>
      <c r="C213" s="57" t="s">
        <v>1060</v>
      </c>
      <c r="D213">
        <v>3307</v>
      </c>
      <c r="Z213" s="46" t="s">
        <v>1862</v>
      </c>
      <c r="AA213" s="46" t="e">
        <f>INDEX(allsections[[S]:[Order]],MATCH(X213,allsections[SGUID],0),3)</f>
        <v>#N/A</v>
      </c>
      <c r="AB213" s="46" t="e">
        <f>INDEX(allsections[[S]:[Order]],MATCH(Y213,allsections[SGUID],0),3)</f>
        <v>#N/A</v>
      </c>
      <c r="AC213" t="s">
        <v>1863</v>
      </c>
    </row>
    <row r="214" spans="1:29" ht="90" x14ac:dyDescent="0.25">
      <c r="A214" t="s">
        <v>1864</v>
      </c>
      <c r="B214" s="57" t="s">
        <v>1865</v>
      </c>
      <c r="C214" t="s">
        <v>1060</v>
      </c>
      <c r="D214">
        <v>3303</v>
      </c>
      <c r="Z214" s="46" t="s">
        <v>1866</v>
      </c>
      <c r="AA214" s="46" t="e">
        <f>INDEX(allsections[[S]:[Order]],MATCH(X214,allsections[SGUID],0),3)</f>
        <v>#N/A</v>
      </c>
      <c r="AB214" s="46" t="e">
        <f>INDEX(allsections[[S]:[Order]],MATCH(Y214,allsections[SGUID],0),3)</f>
        <v>#N/A</v>
      </c>
      <c r="AC214" t="s">
        <v>1867</v>
      </c>
    </row>
    <row r="215" spans="1:29" ht="75" x14ac:dyDescent="0.25">
      <c r="A215" t="s">
        <v>1868</v>
      </c>
      <c r="B215" s="57" t="s">
        <v>1869</v>
      </c>
      <c r="C215" t="s">
        <v>1060</v>
      </c>
      <c r="D215">
        <v>33</v>
      </c>
      <c r="Z215" s="46" t="s">
        <v>1870</v>
      </c>
      <c r="AA215" s="46" t="e">
        <f>INDEX(allsections[[S]:[Order]],MATCH(X215,allsections[SGUID],0),3)</f>
        <v>#N/A</v>
      </c>
      <c r="AB215" s="46" t="e">
        <f>INDEX(allsections[[S]:[Order]],MATCH(Y215,allsections[SGUID],0),3)</f>
        <v>#N/A</v>
      </c>
      <c r="AC215" t="s">
        <v>1871</v>
      </c>
    </row>
    <row r="216" spans="1:29" ht="45" x14ac:dyDescent="0.25">
      <c r="A216" t="s">
        <v>1872</v>
      </c>
      <c r="B216" s="57" t="s">
        <v>1873</v>
      </c>
      <c r="C216" t="s">
        <v>1060</v>
      </c>
      <c r="D216">
        <v>17</v>
      </c>
      <c r="Z216" s="46" t="s">
        <v>1874</v>
      </c>
      <c r="AA216" s="46" t="e">
        <f>INDEX(allsections[[S]:[Order]],MATCH(X216,allsections[SGUID],0),3)</f>
        <v>#N/A</v>
      </c>
      <c r="AB216" s="46" t="e">
        <f>INDEX(allsections[[S]:[Order]],MATCH(Y216,allsections[SGUID],0),3)</f>
        <v>#N/A</v>
      </c>
      <c r="AC216" t="s">
        <v>1875</v>
      </c>
    </row>
    <row r="217" spans="1:29" ht="90" x14ac:dyDescent="0.25">
      <c r="A217" t="s">
        <v>1876</v>
      </c>
      <c r="B217" s="57" t="s">
        <v>1877</v>
      </c>
      <c r="C217" t="s">
        <v>1060</v>
      </c>
      <c r="D217">
        <v>26</v>
      </c>
      <c r="Z217" s="46" t="s">
        <v>1878</v>
      </c>
      <c r="AA217" s="46" t="e">
        <f>INDEX(allsections[[S]:[Order]],MATCH(X217,allsections[SGUID],0),3)</f>
        <v>#N/A</v>
      </c>
      <c r="AB217" s="46" t="e">
        <f>INDEX(allsections[[S]:[Order]],MATCH(Y217,allsections[SGUID],0),3)</f>
        <v>#N/A</v>
      </c>
      <c r="AC217" t="s">
        <v>1879</v>
      </c>
    </row>
    <row r="218" spans="1:29" ht="75" x14ac:dyDescent="0.25">
      <c r="A218" t="s">
        <v>1880</v>
      </c>
      <c r="B218" s="57" t="s">
        <v>1881</v>
      </c>
      <c r="C218" t="s">
        <v>1060</v>
      </c>
      <c r="D218">
        <v>2903</v>
      </c>
      <c r="Z218" s="46" t="s">
        <v>1882</v>
      </c>
      <c r="AA218" s="46" t="e">
        <f>INDEX(allsections[[S]:[Order]],MATCH(X218,allsections[SGUID],0),3)</f>
        <v>#N/A</v>
      </c>
      <c r="AB218" s="46" t="e">
        <f>INDEX(allsections[[S]:[Order]],MATCH(Y218,allsections[SGUID],0),3)</f>
        <v>#N/A</v>
      </c>
      <c r="AC218" t="s">
        <v>1883</v>
      </c>
    </row>
    <row r="219" spans="1:29" ht="75" x14ac:dyDescent="0.25">
      <c r="A219" t="s">
        <v>1884</v>
      </c>
      <c r="B219" s="57" t="s">
        <v>1885</v>
      </c>
      <c r="C219" t="s">
        <v>1060</v>
      </c>
      <c r="D219">
        <v>29</v>
      </c>
      <c r="Z219" s="46" t="s">
        <v>1886</v>
      </c>
      <c r="AA219" s="46" t="e">
        <f>INDEX(allsections[[S]:[Order]],MATCH(X219,allsections[SGUID],0),3)</f>
        <v>#N/A</v>
      </c>
      <c r="AB219" s="46" t="e">
        <f>INDEX(allsections[[S]:[Order]],MATCH(Y219,allsections[SGUID],0),3)</f>
        <v>#N/A</v>
      </c>
      <c r="AC219" t="s">
        <v>1887</v>
      </c>
    </row>
    <row r="220" spans="1:29" ht="14.45" customHeight="1" x14ac:dyDescent="0.25">
      <c r="A220" t="s">
        <v>1888</v>
      </c>
      <c r="B220" s="57" t="s">
        <v>1889</v>
      </c>
      <c r="C220" t="s">
        <v>1060</v>
      </c>
      <c r="D220">
        <v>2901</v>
      </c>
      <c r="Z220" s="46" t="s">
        <v>1890</v>
      </c>
      <c r="AA220" s="46" t="e">
        <f>INDEX(allsections[[S]:[Order]],MATCH(X220,allsections[SGUID],0),3)</f>
        <v>#N/A</v>
      </c>
      <c r="AB220" s="46" t="e">
        <f>INDEX(allsections[[S]:[Order]],MATCH(Y220,allsections[SGUID],0),3)</f>
        <v>#N/A</v>
      </c>
      <c r="AC220" t="s">
        <v>1891</v>
      </c>
    </row>
    <row r="221" spans="1:29" ht="75" x14ac:dyDescent="0.25">
      <c r="A221" t="s">
        <v>1892</v>
      </c>
      <c r="B221" s="57" t="s">
        <v>1893</v>
      </c>
      <c r="C221" t="s">
        <v>1060</v>
      </c>
      <c r="D221">
        <v>3202</v>
      </c>
      <c r="Z221" s="46" t="s">
        <v>1894</v>
      </c>
      <c r="AA221" s="46" t="e">
        <f>INDEX(allsections[[S]:[Order]],MATCH(X221,allsections[SGUID],0),3)</f>
        <v>#N/A</v>
      </c>
      <c r="AB221" s="46" t="e">
        <f>INDEX(allsections[[S]:[Order]],MATCH(Y221,allsections[SGUID],0),3)</f>
        <v>#N/A</v>
      </c>
      <c r="AC221" t="s">
        <v>1895</v>
      </c>
    </row>
    <row r="222" spans="1:29" ht="90" x14ac:dyDescent="0.25">
      <c r="A222" t="s">
        <v>1896</v>
      </c>
      <c r="B222" s="57" t="s">
        <v>1897</v>
      </c>
      <c r="C222" t="s">
        <v>1060</v>
      </c>
      <c r="D222">
        <v>32</v>
      </c>
      <c r="Z222" s="46" t="s">
        <v>1898</v>
      </c>
      <c r="AA222" s="46" t="e">
        <f>INDEX(allsections[[S]:[Order]],MATCH(X222,allsections[SGUID],0),3)</f>
        <v>#N/A</v>
      </c>
      <c r="AB222" s="46" t="e">
        <f>INDEX(allsections[[S]:[Order]],MATCH(Y222,allsections[SGUID],0),3)</f>
        <v>#N/A</v>
      </c>
      <c r="AC222" t="s">
        <v>1899</v>
      </c>
    </row>
    <row r="223" spans="1:29" ht="135" x14ac:dyDescent="0.25">
      <c r="A223" t="s">
        <v>1900</v>
      </c>
      <c r="B223" s="57" t="s">
        <v>1901</v>
      </c>
      <c r="C223" t="s">
        <v>1060</v>
      </c>
      <c r="D223">
        <v>3203</v>
      </c>
      <c r="Z223" s="46" t="s">
        <v>1902</v>
      </c>
      <c r="AA223" s="46" t="e">
        <f>INDEX(allsections[[S]:[Order]],MATCH(X223,allsections[SGUID],0),3)</f>
        <v>#N/A</v>
      </c>
      <c r="AB223" s="46" t="e">
        <f>INDEX(allsections[[S]:[Order]],MATCH(Y223,allsections[SGUID],0),3)</f>
        <v>#N/A</v>
      </c>
      <c r="AC223" t="s">
        <v>1903</v>
      </c>
    </row>
    <row r="224" spans="1:29" ht="75" x14ac:dyDescent="0.25">
      <c r="A224" t="s">
        <v>1904</v>
      </c>
      <c r="B224" s="57" t="s">
        <v>1905</v>
      </c>
      <c r="C224" t="s">
        <v>1060</v>
      </c>
      <c r="D224">
        <v>3204</v>
      </c>
      <c r="Z224" s="46" t="s">
        <v>1906</v>
      </c>
      <c r="AA224" s="46" t="e">
        <f>INDEX(allsections[[S]:[Order]],MATCH(X224,allsections[SGUID],0),3)</f>
        <v>#N/A</v>
      </c>
      <c r="AB224" s="46" t="e">
        <f>INDEX(allsections[[S]:[Order]],MATCH(Y224,allsections[SGUID],0),3)</f>
        <v>#N/A</v>
      </c>
      <c r="AC224" t="s">
        <v>1907</v>
      </c>
    </row>
    <row r="225" spans="1:29" ht="120" x14ac:dyDescent="0.25">
      <c r="A225" t="s">
        <v>1908</v>
      </c>
      <c r="B225" s="57" t="s">
        <v>1909</v>
      </c>
      <c r="C225" t="s">
        <v>1060</v>
      </c>
      <c r="D225">
        <v>3</v>
      </c>
      <c r="Z225" s="46" t="s">
        <v>1910</v>
      </c>
      <c r="AA225" s="46" t="e">
        <f>INDEX(allsections[[S]:[Order]],MATCH(X225,allsections[SGUID],0),3)</f>
        <v>#N/A</v>
      </c>
      <c r="AB225" s="46" t="e">
        <f>INDEX(allsections[[S]:[Order]],MATCH(Y225,allsections[SGUID],0),3)</f>
        <v>#N/A</v>
      </c>
      <c r="AC225" t="s">
        <v>1911</v>
      </c>
    </row>
    <row r="226" spans="1:29" ht="60" x14ac:dyDescent="0.25">
      <c r="A226" t="s">
        <v>1912</v>
      </c>
      <c r="B226" s="57" t="s">
        <v>1913</v>
      </c>
      <c r="C226" t="s">
        <v>1060</v>
      </c>
      <c r="D226">
        <v>13</v>
      </c>
      <c r="Z226" s="46" t="s">
        <v>1914</v>
      </c>
      <c r="AA226" s="46" t="e">
        <f>INDEX(allsections[[S]:[Order]],MATCH(X226,allsections[SGUID],0),3)</f>
        <v>#N/A</v>
      </c>
      <c r="AB226" s="46" t="e">
        <f>INDEX(allsections[[S]:[Order]],MATCH(Y226,allsections[SGUID],0),3)</f>
        <v>#N/A</v>
      </c>
      <c r="AC226" t="s">
        <v>1915</v>
      </c>
    </row>
    <row r="227" spans="1:29" ht="195" x14ac:dyDescent="0.25">
      <c r="A227" t="s">
        <v>1916</v>
      </c>
      <c r="B227" s="57" t="s">
        <v>1917</v>
      </c>
      <c r="C227" t="s">
        <v>1060</v>
      </c>
      <c r="D227">
        <v>3209</v>
      </c>
      <c r="Z227" s="46" t="s">
        <v>1918</v>
      </c>
      <c r="AA227" s="46" t="e">
        <f>INDEX(allsections[[S]:[Order]],MATCH(X227,allsections[SGUID],0),3)</f>
        <v>#N/A</v>
      </c>
      <c r="AB227" s="46" t="e">
        <f>INDEX(allsections[[S]:[Order]],MATCH(Y227,allsections[SGUID],0),3)</f>
        <v>#N/A</v>
      </c>
      <c r="AC227" t="s">
        <v>1919</v>
      </c>
    </row>
    <row r="228" spans="1:29" ht="120" x14ac:dyDescent="0.25">
      <c r="A228" t="s">
        <v>1920</v>
      </c>
      <c r="B228" s="57" t="s">
        <v>1921</v>
      </c>
      <c r="C228" t="s">
        <v>1060</v>
      </c>
      <c r="D228">
        <v>3211</v>
      </c>
      <c r="Z228" s="46" t="s">
        <v>1922</v>
      </c>
      <c r="AA228" s="46" t="e">
        <f>INDEX(allsections[[S]:[Order]],MATCH(X228,allsections[SGUID],0),3)</f>
        <v>#N/A</v>
      </c>
      <c r="AB228" s="46" t="e">
        <f>INDEX(allsections[[S]:[Order]],MATCH(Y228,allsections[SGUID],0),3)</f>
        <v>#N/A</v>
      </c>
      <c r="AC228" t="s">
        <v>1923</v>
      </c>
    </row>
    <row r="229" spans="1:29" ht="75" x14ac:dyDescent="0.25">
      <c r="A229" t="s">
        <v>1924</v>
      </c>
      <c r="B229" s="57" t="s">
        <v>1925</v>
      </c>
      <c r="C229" t="s">
        <v>1060</v>
      </c>
      <c r="D229">
        <v>2002</v>
      </c>
      <c r="Z229" s="46" t="s">
        <v>1926</v>
      </c>
      <c r="AA229" s="46" t="e">
        <f>INDEX(allsections[[S]:[Order]],MATCH(X229,allsections[SGUID],0),3)</f>
        <v>#N/A</v>
      </c>
      <c r="AB229" s="46" t="e">
        <f>INDEX(allsections[[S]:[Order]],MATCH(Y229,allsections[SGUID],0),3)</f>
        <v>#N/A</v>
      </c>
      <c r="AC229" t="s">
        <v>1927</v>
      </c>
    </row>
    <row r="230" spans="1:29" ht="105" x14ac:dyDescent="0.25">
      <c r="A230" t="s">
        <v>1928</v>
      </c>
      <c r="B230" s="57" t="s">
        <v>1929</v>
      </c>
      <c r="C230" t="s">
        <v>1060</v>
      </c>
      <c r="D230">
        <v>20</v>
      </c>
      <c r="Z230" s="46" t="s">
        <v>1930</v>
      </c>
      <c r="AA230" s="46" t="e">
        <f>INDEX(allsections[[S]:[Order]],MATCH(X230,allsections[SGUID],0),3)</f>
        <v>#N/A</v>
      </c>
      <c r="AB230" s="46" t="e">
        <f>INDEX(allsections[[S]:[Order]],MATCH(Y230,allsections[SGUID],0),3)</f>
        <v>#N/A</v>
      </c>
      <c r="AC230" t="s">
        <v>1931</v>
      </c>
    </row>
    <row r="231" spans="1:29" ht="60" x14ac:dyDescent="0.25">
      <c r="A231" t="s">
        <v>1932</v>
      </c>
      <c r="B231" s="57" t="s">
        <v>1933</v>
      </c>
      <c r="C231" t="s">
        <v>1060</v>
      </c>
      <c r="D231">
        <v>2004</v>
      </c>
      <c r="Z231" s="46" t="s">
        <v>1934</v>
      </c>
      <c r="AA231" s="46" t="e">
        <f>INDEX(allsections[[S]:[Order]],MATCH(X231,allsections[SGUID],0),3)</f>
        <v>#N/A</v>
      </c>
      <c r="AB231" s="46" t="e">
        <f>INDEX(allsections[[S]:[Order]],MATCH(Y231,allsections[SGUID],0),3)</f>
        <v>#N/A</v>
      </c>
      <c r="AC231" t="s">
        <v>1935</v>
      </c>
    </row>
    <row r="232" spans="1:29" ht="105" x14ac:dyDescent="0.25">
      <c r="A232" t="s">
        <v>1936</v>
      </c>
      <c r="B232" s="57" t="s">
        <v>1937</v>
      </c>
      <c r="C232" t="s">
        <v>1060</v>
      </c>
      <c r="D232">
        <v>24</v>
      </c>
      <c r="Z232" s="46" t="s">
        <v>1938</v>
      </c>
      <c r="AA232" s="46" t="e">
        <f>INDEX(allsections[[S]:[Order]],MATCH(X232,allsections[SGUID],0),3)</f>
        <v>#N/A</v>
      </c>
      <c r="AB232" s="46" t="e">
        <f>INDEX(allsections[[S]:[Order]],MATCH(Y232,allsections[SGUID],0),3)</f>
        <v>#N/A</v>
      </c>
      <c r="AC232" t="s">
        <v>1939</v>
      </c>
    </row>
    <row r="233" spans="1:29" ht="60" x14ac:dyDescent="0.25">
      <c r="A233" t="s">
        <v>1940</v>
      </c>
      <c r="B233" s="57" t="s">
        <v>1941</v>
      </c>
      <c r="C233" t="s">
        <v>1060</v>
      </c>
      <c r="D233">
        <v>23</v>
      </c>
      <c r="Z233" s="46" t="s">
        <v>1942</v>
      </c>
      <c r="AA233" s="46" t="e">
        <f>INDEX(allsections[[S]:[Order]],MATCH(X233,allsections[SGUID],0),3)</f>
        <v>#N/A</v>
      </c>
      <c r="AB233" s="46" t="e">
        <f>INDEX(allsections[[S]:[Order]],MATCH(Y233,allsections[SGUID],0),3)</f>
        <v>#N/A</v>
      </c>
      <c r="AC233" t="s">
        <v>1943</v>
      </c>
    </row>
    <row r="234" spans="1:29" ht="105" x14ac:dyDescent="0.25">
      <c r="A234" t="s">
        <v>1944</v>
      </c>
      <c r="B234" s="57" t="s">
        <v>1945</v>
      </c>
      <c r="C234" t="s">
        <v>1060</v>
      </c>
      <c r="D234">
        <v>2201</v>
      </c>
      <c r="Z234" s="46" t="s">
        <v>1946</v>
      </c>
      <c r="AA234" s="46" t="e">
        <f>INDEX(allsections[[S]:[Order]],MATCH(X234,allsections[SGUID],0),3)</f>
        <v>#N/A</v>
      </c>
      <c r="AB234" s="46" t="e">
        <f>INDEX(allsections[[S]:[Order]],MATCH(Y234,allsections[SGUID],0),3)</f>
        <v>#N/A</v>
      </c>
      <c r="AC234" t="s">
        <v>1947</v>
      </c>
    </row>
    <row r="235" spans="1:29" ht="90" x14ac:dyDescent="0.25">
      <c r="A235" t="s">
        <v>1948</v>
      </c>
      <c r="B235" s="57" t="s">
        <v>1949</v>
      </c>
      <c r="C235" t="s">
        <v>1060</v>
      </c>
      <c r="D235">
        <v>22</v>
      </c>
      <c r="Z235" s="46" t="s">
        <v>1950</v>
      </c>
      <c r="AA235" s="46" t="e">
        <f>INDEX(allsections[[S]:[Order]],MATCH(X235,allsections[SGUID],0),3)</f>
        <v>#N/A</v>
      </c>
      <c r="AB235" s="46" t="e">
        <f>INDEX(allsections[[S]:[Order]],MATCH(Y235,allsections[SGUID],0),3)</f>
        <v>#N/A</v>
      </c>
      <c r="AC235" t="s">
        <v>1951</v>
      </c>
    </row>
    <row r="236" spans="1:29" ht="60" x14ac:dyDescent="0.25">
      <c r="A236" t="s">
        <v>1952</v>
      </c>
      <c r="B236" s="57" t="s">
        <v>1953</v>
      </c>
      <c r="C236" t="s">
        <v>1060</v>
      </c>
      <c r="D236">
        <v>21</v>
      </c>
      <c r="Z236" s="46" t="s">
        <v>1954</v>
      </c>
      <c r="AA236" s="46" t="e">
        <f>INDEX(allsections[[S]:[Order]],MATCH(X236,allsections[SGUID],0),3)</f>
        <v>#N/A</v>
      </c>
      <c r="AB236" s="46" t="e">
        <f>INDEX(allsections[[S]:[Order]],MATCH(Y236,allsections[SGUID],0),3)</f>
        <v>#N/A</v>
      </c>
      <c r="AC236" t="s">
        <v>1955</v>
      </c>
    </row>
    <row r="237" spans="1:29" ht="150" x14ac:dyDescent="0.25">
      <c r="A237" t="s">
        <v>1956</v>
      </c>
      <c r="B237" s="57" t="s">
        <v>1957</v>
      </c>
      <c r="C237" t="s">
        <v>1060</v>
      </c>
      <c r="D237">
        <v>7</v>
      </c>
      <c r="Z237" s="46" t="s">
        <v>1958</v>
      </c>
      <c r="AA237" s="46" t="e">
        <f>INDEX(allsections[[S]:[Order]],MATCH(X237,allsections[SGUID],0),3)</f>
        <v>#N/A</v>
      </c>
      <c r="AB237" s="46" t="e">
        <f>INDEX(allsections[[S]:[Order]],MATCH(Y237,allsections[SGUID],0),3)</f>
        <v>#N/A</v>
      </c>
      <c r="AC237" t="s">
        <v>1959</v>
      </c>
    </row>
    <row r="238" spans="1:29" ht="75" x14ac:dyDescent="0.25">
      <c r="A238" t="s">
        <v>1960</v>
      </c>
      <c r="B238" s="57" t="s">
        <v>1961</v>
      </c>
      <c r="C238" t="s">
        <v>1060</v>
      </c>
      <c r="D238">
        <v>1</v>
      </c>
      <c r="Z238" s="46" t="s">
        <v>1962</v>
      </c>
      <c r="AA238" s="46" t="e">
        <f>INDEX(allsections[[S]:[Order]],MATCH(X238,allsections[SGUID],0),3)</f>
        <v>#N/A</v>
      </c>
      <c r="AB238" s="46" t="e">
        <f>INDEX(allsections[[S]:[Order]],MATCH(Y238,allsections[SGUID],0),3)</f>
        <v>#N/A</v>
      </c>
      <c r="AC238" t="s">
        <v>1963</v>
      </c>
    </row>
    <row r="239" spans="1:29" ht="75" x14ac:dyDescent="0.25">
      <c r="A239" t="s">
        <v>1964</v>
      </c>
      <c r="B239" s="57" t="s">
        <v>1965</v>
      </c>
      <c r="C239" t="s">
        <v>1060</v>
      </c>
      <c r="D239">
        <v>9</v>
      </c>
      <c r="Z239" s="46" t="s">
        <v>1966</v>
      </c>
      <c r="AA239" s="46" t="e">
        <f>INDEX(allsections[[S]:[Order]],MATCH(X239,allsections[SGUID],0),3)</f>
        <v>#N/A</v>
      </c>
      <c r="AB239" s="46" t="e">
        <f>INDEX(allsections[[S]:[Order]],MATCH(Y239,allsections[SGUID],0),3)</f>
        <v>#N/A</v>
      </c>
      <c r="AC239" t="s">
        <v>1967</v>
      </c>
    </row>
    <row r="240" spans="1:29" ht="90" x14ac:dyDescent="0.25">
      <c r="A240" t="s">
        <v>1968</v>
      </c>
      <c r="B240" s="57" t="s">
        <v>1969</v>
      </c>
      <c r="C240" t="s">
        <v>1060</v>
      </c>
      <c r="D240">
        <v>2</v>
      </c>
      <c r="Z240" s="46" t="s">
        <v>1970</v>
      </c>
      <c r="AA240" s="46" t="e">
        <f>INDEX(allsections[[S]:[Order]],MATCH(X240,allsections[SGUID],0),3)</f>
        <v>#N/A</v>
      </c>
      <c r="AB240" s="46" t="e">
        <f>INDEX(allsections[[S]:[Order]],MATCH(Y240,allsections[SGUID],0),3)</f>
        <v>#N/A</v>
      </c>
      <c r="AC240" t="s">
        <v>1971</v>
      </c>
    </row>
    <row r="241" spans="1:29" ht="90" x14ac:dyDescent="0.25">
      <c r="A241" t="s">
        <v>1972</v>
      </c>
      <c r="B241" s="57" t="s">
        <v>1973</v>
      </c>
      <c r="C241" t="s">
        <v>1060</v>
      </c>
      <c r="D241">
        <v>14</v>
      </c>
      <c r="Z241" s="46" t="s">
        <v>1974</v>
      </c>
      <c r="AA241" s="46" t="e">
        <f>INDEX(allsections[[S]:[Order]],MATCH(X241,allsections[SGUID],0),3)</f>
        <v>#N/A</v>
      </c>
      <c r="AB241" s="46" t="e">
        <f>INDEX(allsections[[S]:[Order]],MATCH(Y241,allsections[SGUID],0),3)</f>
        <v>#N/A</v>
      </c>
      <c r="AC241" t="s">
        <v>1975</v>
      </c>
    </row>
    <row r="242" spans="1:29" ht="30" x14ac:dyDescent="0.25">
      <c r="A242" t="s">
        <v>1976</v>
      </c>
      <c r="B242" s="57" t="s">
        <v>1977</v>
      </c>
      <c r="C242" t="s">
        <v>1060</v>
      </c>
      <c r="D242">
        <v>19</v>
      </c>
      <c r="Z242" s="46" t="s">
        <v>1978</v>
      </c>
      <c r="AA242" s="46" t="e">
        <f>INDEX(allsections[[S]:[Order]],MATCH(X242,allsections[SGUID],0),3)</f>
        <v>#N/A</v>
      </c>
      <c r="AB242" s="46" t="e">
        <f>INDEX(allsections[[S]:[Order]],MATCH(Y242,allsections[SGUID],0),3)</f>
        <v>#N/A</v>
      </c>
      <c r="AC242" t="s">
        <v>1979</v>
      </c>
    </row>
    <row r="243" spans="1:29" ht="90" x14ac:dyDescent="0.25">
      <c r="A243" t="s">
        <v>1980</v>
      </c>
      <c r="B243" s="57" t="s">
        <v>1981</v>
      </c>
      <c r="C243" t="s">
        <v>1060</v>
      </c>
      <c r="D243">
        <v>3301</v>
      </c>
      <c r="Z243" s="46" t="s">
        <v>1982</v>
      </c>
      <c r="AA243" s="46" t="e">
        <f>INDEX(allsections[[S]:[Order]],MATCH(X243,allsections[SGUID],0),3)</f>
        <v>#N/A</v>
      </c>
      <c r="AB243" s="46" t="e">
        <f>INDEX(allsections[[S]:[Order]],MATCH(Y243,allsections[SGUID],0),3)</f>
        <v>#N/A</v>
      </c>
      <c r="AC243" t="s">
        <v>1983</v>
      </c>
    </row>
    <row r="244" spans="1:29" ht="105" x14ac:dyDescent="0.25">
      <c r="A244" t="s">
        <v>1984</v>
      </c>
      <c r="B244" s="57" t="s">
        <v>1985</v>
      </c>
      <c r="C244" t="s">
        <v>1060</v>
      </c>
      <c r="D244">
        <v>3307</v>
      </c>
      <c r="Z244" s="46" t="s">
        <v>1986</v>
      </c>
      <c r="AA244" s="46" t="e">
        <f>INDEX(allsections[[S]:[Order]],MATCH(X244,allsections[SGUID],0),3)</f>
        <v>#N/A</v>
      </c>
      <c r="AB244" s="46" t="e">
        <f>INDEX(allsections[[S]:[Order]],MATCH(Y244,allsections[SGUID],0),3)</f>
        <v>#N/A</v>
      </c>
      <c r="AC244" t="s">
        <v>1987</v>
      </c>
    </row>
    <row r="245" spans="1:29" ht="105" x14ac:dyDescent="0.25">
      <c r="A245" t="s">
        <v>1988</v>
      </c>
      <c r="B245" s="57" t="s">
        <v>1989</v>
      </c>
      <c r="C245" t="s">
        <v>1060</v>
      </c>
      <c r="D245">
        <v>3006</v>
      </c>
      <c r="Z245" s="46" t="s">
        <v>1990</v>
      </c>
      <c r="AA245" s="46" t="e">
        <f>INDEX(allsections[[S]:[Order]],MATCH(X245,allsections[SGUID],0),3)</f>
        <v>#N/A</v>
      </c>
      <c r="AB245" s="46" t="e">
        <f>INDEX(allsections[[S]:[Order]],MATCH(Y245,allsections[SGUID],0),3)</f>
        <v>#N/A</v>
      </c>
      <c r="AC245" t="s">
        <v>1991</v>
      </c>
    </row>
    <row r="246" spans="1:29" ht="60" x14ac:dyDescent="0.25">
      <c r="A246" t="s">
        <v>1992</v>
      </c>
      <c r="B246" s="57" t="s">
        <v>1993</v>
      </c>
      <c r="C246" t="s">
        <v>1060</v>
      </c>
      <c r="D246">
        <v>30</v>
      </c>
      <c r="Z246" s="46" t="s">
        <v>1994</v>
      </c>
      <c r="AA246" s="46" t="e">
        <f>INDEX(allsections[[S]:[Order]],MATCH(X246,allsections[SGUID],0),3)</f>
        <v>#N/A</v>
      </c>
      <c r="AB246" s="46" t="e">
        <f>INDEX(allsections[[S]:[Order]],MATCH(Y246,allsections[SGUID],0),3)</f>
        <v>#N/A</v>
      </c>
      <c r="AC246" t="s">
        <v>1995</v>
      </c>
    </row>
    <row r="247" spans="1:29" ht="60" x14ac:dyDescent="0.25">
      <c r="A247" t="s">
        <v>1996</v>
      </c>
      <c r="B247" s="57" t="s">
        <v>1997</v>
      </c>
      <c r="C247" t="s">
        <v>1060</v>
      </c>
      <c r="D247">
        <v>3004</v>
      </c>
      <c r="Z247" s="46" t="s">
        <v>1998</v>
      </c>
      <c r="AA247" s="46" t="e">
        <f>INDEX(allsections[[S]:[Order]],MATCH(X247,allsections[SGUID],0),3)</f>
        <v>#N/A</v>
      </c>
      <c r="AB247" s="46" t="e">
        <f>INDEX(allsections[[S]:[Order]],MATCH(Y247,allsections[SGUID],0),3)</f>
        <v>#N/A</v>
      </c>
      <c r="AC247" t="s">
        <v>1999</v>
      </c>
    </row>
    <row r="248" spans="1:29" ht="60" x14ac:dyDescent="0.25">
      <c r="A248" t="s">
        <v>2000</v>
      </c>
      <c r="B248" s="57" t="s">
        <v>2001</v>
      </c>
      <c r="C248" t="s">
        <v>1060</v>
      </c>
      <c r="D248">
        <v>3002</v>
      </c>
      <c r="Z248" s="46" t="s">
        <v>2002</v>
      </c>
      <c r="AA248" s="46" t="e">
        <f>INDEX(allsections[[S]:[Order]],MATCH(X248,allsections[SGUID],0),3)</f>
        <v>#N/A</v>
      </c>
      <c r="AB248" s="46" t="e">
        <f>INDEX(allsections[[S]:[Order]],MATCH(Y248,allsections[SGUID],0),3)</f>
        <v>#N/A</v>
      </c>
      <c r="AC248" t="s">
        <v>2003</v>
      </c>
    </row>
    <row r="249" spans="1:29" ht="60" x14ac:dyDescent="0.25">
      <c r="A249" t="s">
        <v>2004</v>
      </c>
      <c r="B249" s="57" t="s">
        <v>2005</v>
      </c>
      <c r="C249" t="s">
        <v>1060</v>
      </c>
      <c r="D249">
        <v>3304</v>
      </c>
      <c r="Z249" s="46" t="s">
        <v>2006</v>
      </c>
      <c r="AA249" s="46" t="e">
        <f>INDEX(allsections[[S]:[Order]],MATCH(X249,allsections[SGUID],0),3)</f>
        <v>#N/A</v>
      </c>
      <c r="AB249" s="46" t="e">
        <f>INDEX(allsections[[S]:[Order]],MATCH(Y249,allsections[SGUID],0),3)</f>
        <v>#N/A</v>
      </c>
      <c r="AC249" t="s">
        <v>2007</v>
      </c>
    </row>
    <row r="250" spans="1:29" ht="75" x14ac:dyDescent="0.25">
      <c r="A250" t="s">
        <v>2008</v>
      </c>
      <c r="B250" s="57" t="s">
        <v>2009</v>
      </c>
      <c r="C250" t="s">
        <v>1060</v>
      </c>
      <c r="D250">
        <v>3302</v>
      </c>
      <c r="Z250" s="46" t="s">
        <v>2010</v>
      </c>
      <c r="AA250" s="46" t="e">
        <f>INDEX(allsections[[S]:[Order]],MATCH(X250,allsections[SGUID],0),3)</f>
        <v>#N/A</v>
      </c>
      <c r="AB250" s="46" t="e">
        <f>INDEX(allsections[[S]:[Order]],MATCH(Y250,allsections[SGUID],0),3)</f>
        <v>#N/A</v>
      </c>
      <c r="AC250" t="s">
        <v>2011</v>
      </c>
    </row>
    <row r="251" spans="1:29" ht="60" x14ac:dyDescent="0.25">
      <c r="A251" t="s">
        <v>2012</v>
      </c>
      <c r="B251" s="57" t="s">
        <v>2013</v>
      </c>
      <c r="C251" t="s">
        <v>1060</v>
      </c>
      <c r="D251">
        <v>3305</v>
      </c>
      <c r="Z251" s="46" t="s">
        <v>2014</v>
      </c>
      <c r="AA251" s="46" t="e">
        <f>INDEX(allsections[[S]:[Order]],MATCH(X251,allsections[SGUID],0),3)</f>
        <v>#N/A</v>
      </c>
      <c r="AB251" s="46" t="e">
        <f>INDEX(allsections[[S]:[Order]],MATCH(Y251,allsections[SGUID],0),3)</f>
        <v>#N/A</v>
      </c>
      <c r="AC251" t="s">
        <v>2015</v>
      </c>
    </row>
    <row r="252" spans="1:29" ht="60" x14ac:dyDescent="0.25">
      <c r="A252" t="s">
        <v>2016</v>
      </c>
      <c r="B252" s="57" t="s">
        <v>2017</v>
      </c>
      <c r="C252" t="s">
        <v>1060</v>
      </c>
      <c r="D252">
        <v>25</v>
      </c>
      <c r="Z252" s="46" t="s">
        <v>2018</v>
      </c>
      <c r="AA252" s="46" t="e">
        <f>INDEX(allsections[[S]:[Order]],MATCH(X252,allsections[SGUID],0),3)</f>
        <v>#N/A</v>
      </c>
      <c r="AB252" s="46" t="e">
        <f>INDEX(allsections[[S]:[Order]],MATCH(Y252,allsections[SGUID],0),3)</f>
        <v>#N/A</v>
      </c>
      <c r="AC252" t="s">
        <v>2019</v>
      </c>
    </row>
    <row r="253" spans="1:29" ht="135" x14ac:dyDescent="0.25">
      <c r="A253" t="s">
        <v>2020</v>
      </c>
      <c r="B253" s="57" t="s">
        <v>2021</v>
      </c>
      <c r="C253" t="s">
        <v>1060</v>
      </c>
      <c r="D253">
        <v>3001</v>
      </c>
      <c r="Z253" s="46" t="s">
        <v>2022</v>
      </c>
      <c r="AA253" s="46" t="e">
        <f>INDEX(allsections[[S]:[Order]],MATCH(X253,allsections[SGUID],0),3)</f>
        <v>#N/A</v>
      </c>
      <c r="AB253" s="46" t="e">
        <f>INDEX(allsections[[S]:[Order]],MATCH(Y253,allsections[SGUID],0),3)</f>
        <v>#N/A</v>
      </c>
      <c r="AC253" t="s">
        <v>2023</v>
      </c>
    </row>
    <row r="254" spans="1:29" ht="60" x14ac:dyDescent="0.25">
      <c r="A254" t="s">
        <v>2024</v>
      </c>
      <c r="B254" s="57" t="s">
        <v>2025</v>
      </c>
      <c r="C254" t="s">
        <v>1060</v>
      </c>
      <c r="D254">
        <v>3306</v>
      </c>
      <c r="Z254" s="46" t="s">
        <v>2026</v>
      </c>
      <c r="AA254" s="46" t="e">
        <f>INDEX(allsections[[S]:[Order]],MATCH(X254,allsections[SGUID],0),3)</f>
        <v>#N/A</v>
      </c>
      <c r="AB254" s="46" t="e">
        <f>INDEX(allsections[[S]:[Order]],MATCH(Y254,allsections[SGUID],0),3)</f>
        <v>#N/A</v>
      </c>
      <c r="AC254" t="s">
        <v>2027</v>
      </c>
    </row>
    <row r="255" spans="1:29" ht="90" x14ac:dyDescent="0.25">
      <c r="A255" t="s">
        <v>2028</v>
      </c>
      <c r="B255" s="57" t="s">
        <v>2029</v>
      </c>
      <c r="C255" t="s">
        <v>1060</v>
      </c>
      <c r="D255">
        <v>3003</v>
      </c>
      <c r="Z255" s="46" t="s">
        <v>2030</v>
      </c>
      <c r="AA255" s="46" t="e">
        <f>INDEX(allsections[[S]:[Order]],MATCH(X255,allsections[SGUID],0),3)</f>
        <v>#N/A</v>
      </c>
      <c r="AB255" s="46" t="e">
        <f>INDEX(allsections[[S]:[Order]],MATCH(Y255,allsections[SGUID],0),3)</f>
        <v>#N/A</v>
      </c>
      <c r="AC255" t="s">
        <v>2031</v>
      </c>
    </row>
    <row r="256" spans="1:29" ht="60" x14ac:dyDescent="0.25">
      <c r="A256" t="s">
        <v>2032</v>
      </c>
      <c r="B256" s="57" t="s">
        <v>2033</v>
      </c>
      <c r="C256" t="s">
        <v>1060</v>
      </c>
      <c r="D256">
        <v>3005</v>
      </c>
      <c r="Z256" s="46" t="s">
        <v>2034</v>
      </c>
      <c r="AA256" s="46" t="e">
        <f>INDEX(allsections[[S]:[Order]],MATCH(X256,allsections[SGUID],0),3)</f>
        <v>#N/A</v>
      </c>
      <c r="AB256" s="46" t="e">
        <f>INDEX(allsections[[S]:[Order]],MATCH(Y256,allsections[SGUID],0),3)</f>
        <v>#N/A</v>
      </c>
      <c r="AC256" t="s">
        <v>2035</v>
      </c>
    </row>
    <row r="257" spans="1:29" ht="60" x14ac:dyDescent="0.25">
      <c r="A257" t="s">
        <v>2036</v>
      </c>
      <c r="B257" s="57" t="s">
        <v>2037</v>
      </c>
      <c r="C257" t="s">
        <v>1060</v>
      </c>
      <c r="D257">
        <v>3207</v>
      </c>
      <c r="Z257" s="46" t="s">
        <v>2038</v>
      </c>
      <c r="AA257" s="46" t="e">
        <f>INDEX(allsections[[S]:[Order]],MATCH(X257,allsections[SGUID],0),3)</f>
        <v>#N/A</v>
      </c>
      <c r="AB257" s="46" t="e">
        <f>INDEX(allsections[[S]:[Order]],MATCH(Y257,allsections[SGUID],0),3)</f>
        <v>#N/A</v>
      </c>
      <c r="AC257" t="s">
        <v>2039</v>
      </c>
    </row>
    <row r="258" spans="1:29" ht="45" x14ac:dyDescent="0.25">
      <c r="A258" t="s">
        <v>2040</v>
      </c>
      <c r="B258" s="57" t="s">
        <v>2041</v>
      </c>
      <c r="C258" t="s">
        <v>1060</v>
      </c>
      <c r="D258">
        <v>16</v>
      </c>
      <c r="Z258" s="46" t="s">
        <v>2042</v>
      </c>
      <c r="AA258" s="46" t="e">
        <f>INDEX(allsections[[S]:[Order]],MATCH(X258,allsections[SGUID],0),3)</f>
        <v>#N/A</v>
      </c>
      <c r="AB258" s="46" t="e">
        <f>INDEX(allsections[[S]:[Order]],MATCH(Y258,allsections[SGUID],0),3)</f>
        <v>#N/A</v>
      </c>
      <c r="AC258" t="s">
        <v>2043</v>
      </c>
    </row>
    <row r="259" spans="1:29" ht="45" x14ac:dyDescent="0.25">
      <c r="A259" t="s">
        <v>2044</v>
      </c>
      <c r="B259" s="57" t="s">
        <v>2045</v>
      </c>
      <c r="C259" t="s">
        <v>1060</v>
      </c>
      <c r="D259">
        <v>15</v>
      </c>
      <c r="Z259" s="46" t="s">
        <v>2046</v>
      </c>
      <c r="AA259" s="46" t="e">
        <f>INDEX(allsections[[S]:[Order]],MATCH(X259,allsections[SGUID],0),3)</f>
        <v>#N/A</v>
      </c>
      <c r="AB259" s="46" t="e">
        <f>INDEX(allsections[[S]:[Order]],MATCH(Y259,allsections[SGUID],0),3)</f>
        <v>#N/A</v>
      </c>
      <c r="AC259" t="s">
        <v>2047</v>
      </c>
    </row>
    <row r="260" spans="1:29" ht="120" x14ac:dyDescent="0.25">
      <c r="A260" t="s">
        <v>2048</v>
      </c>
      <c r="B260" s="57" t="s">
        <v>2049</v>
      </c>
      <c r="C260" t="s">
        <v>1060</v>
      </c>
      <c r="D260">
        <v>5</v>
      </c>
      <c r="Z260" s="46" t="s">
        <v>2050</v>
      </c>
      <c r="AA260" s="46" t="e">
        <f>INDEX(allsections[[S]:[Order]],MATCH(X260,allsections[SGUID],0),3)</f>
        <v>#N/A</v>
      </c>
      <c r="AB260" s="46" t="e">
        <f>INDEX(allsections[[S]:[Order]],MATCH(Y260,allsections[SGUID],0),3)</f>
        <v>#N/A</v>
      </c>
      <c r="AC260" t="s">
        <v>2051</v>
      </c>
    </row>
    <row r="261" spans="1:29" ht="90" x14ac:dyDescent="0.25">
      <c r="A261" t="s">
        <v>2052</v>
      </c>
      <c r="B261" s="57" t="s">
        <v>2053</v>
      </c>
      <c r="C261" t="s">
        <v>1060</v>
      </c>
      <c r="D261">
        <v>11</v>
      </c>
      <c r="Z261" s="46" t="s">
        <v>2054</v>
      </c>
      <c r="AA261" s="46" t="e">
        <f>INDEX(allsections[[S]:[Order]],MATCH(X261,allsections[SGUID],0),3)</f>
        <v>#N/A</v>
      </c>
      <c r="AB261" s="46" t="e">
        <f>INDEX(allsections[[S]:[Order]],MATCH(Y261,allsections[SGUID],0),3)</f>
        <v>#N/A</v>
      </c>
      <c r="AC261" t="s">
        <v>2055</v>
      </c>
    </row>
    <row r="262" spans="1:29" ht="45" x14ac:dyDescent="0.25">
      <c r="A262" t="s">
        <v>2056</v>
      </c>
      <c r="B262" s="57" t="s">
        <v>2057</v>
      </c>
      <c r="C262" t="s">
        <v>1060</v>
      </c>
      <c r="D262">
        <v>10</v>
      </c>
      <c r="Z262" s="46" t="s">
        <v>2058</v>
      </c>
      <c r="AA262" s="46" t="e">
        <f>INDEX(allsections[[S]:[Order]],MATCH(X262,allsections[SGUID],0),3)</f>
        <v>#N/A</v>
      </c>
      <c r="AB262" s="46" t="e">
        <f>INDEX(allsections[[S]:[Order]],MATCH(Y262,allsections[SGUID],0),3)</f>
        <v>#N/A</v>
      </c>
      <c r="AC262" t="s">
        <v>2059</v>
      </c>
    </row>
    <row r="263" spans="1:29" ht="60" x14ac:dyDescent="0.25">
      <c r="A263" t="s">
        <v>2060</v>
      </c>
      <c r="B263" s="57" t="s">
        <v>2061</v>
      </c>
      <c r="C263" t="s">
        <v>1060</v>
      </c>
      <c r="D263">
        <v>12</v>
      </c>
      <c r="Z263" s="46" t="s">
        <v>2062</v>
      </c>
      <c r="AA263" s="46" t="e">
        <f>INDEX(allsections[[S]:[Order]],MATCH(X263,allsections[SGUID],0),3)</f>
        <v>#N/A</v>
      </c>
      <c r="AB263" s="46" t="e">
        <f>INDEX(allsections[[S]:[Order]],MATCH(Y263,allsections[SGUID],0),3)</f>
        <v>#N/A</v>
      </c>
      <c r="AC263" t="s">
        <v>2063</v>
      </c>
    </row>
    <row r="264" spans="1:29" ht="45" x14ac:dyDescent="0.25">
      <c r="A264" t="s">
        <v>2064</v>
      </c>
      <c r="B264" s="57" t="s">
        <v>2065</v>
      </c>
      <c r="C264" t="s">
        <v>1060</v>
      </c>
      <c r="D264">
        <v>8</v>
      </c>
      <c r="Z264" s="46" t="s">
        <v>2066</v>
      </c>
      <c r="AA264" s="46" t="e">
        <f>INDEX(allsections[[S]:[Order]],MATCH(X264,allsections[SGUID],0),3)</f>
        <v>#N/A</v>
      </c>
      <c r="AB264" s="46" t="e">
        <f>INDEX(allsections[[S]:[Order]],MATCH(Y264,allsections[SGUID],0),3)</f>
        <v>#N/A</v>
      </c>
      <c r="AC264" t="s">
        <v>2067</v>
      </c>
    </row>
    <row r="265" spans="1:29" ht="75" x14ac:dyDescent="0.25">
      <c r="A265" t="s">
        <v>2068</v>
      </c>
      <c r="B265" s="57" t="s">
        <v>2069</v>
      </c>
      <c r="C265" t="s">
        <v>1060</v>
      </c>
      <c r="D265">
        <v>31</v>
      </c>
      <c r="Z265" s="46" t="s">
        <v>2070</v>
      </c>
      <c r="AA265" s="46" t="e">
        <f>INDEX(allsections[[S]:[Order]],MATCH(X265,allsections[SGUID],0),3)</f>
        <v>#N/A</v>
      </c>
      <c r="AB265" s="46" t="e">
        <f>INDEX(allsections[[S]:[Order]],MATCH(Y265,allsections[SGUID],0),3)</f>
        <v>#N/A</v>
      </c>
      <c r="AC265" t="s">
        <v>2071</v>
      </c>
    </row>
    <row r="266" spans="1:29" ht="105" x14ac:dyDescent="0.25">
      <c r="A266" t="s">
        <v>2072</v>
      </c>
      <c r="B266" s="57" t="s">
        <v>2073</v>
      </c>
      <c r="C266" t="s">
        <v>1060</v>
      </c>
      <c r="D266">
        <v>27</v>
      </c>
      <c r="Z266" s="46" t="s">
        <v>2074</v>
      </c>
      <c r="AA266" s="46" t="e">
        <f>INDEX(allsections[[S]:[Order]],MATCH(X266,allsections[SGUID],0),3)</f>
        <v>#N/A</v>
      </c>
      <c r="AB266" s="46" t="e">
        <f>INDEX(allsections[[S]:[Order]],MATCH(Y266,allsections[SGUID],0),3)</f>
        <v>#N/A</v>
      </c>
      <c r="AC266" t="s">
        <v>2075</v>
      </c>
    </row>
    <row r="267" spans="1:29" ht="75" x14ac:dyDescent="0.25">
      <c r="A267" t="s">
        <v>2076</v>
      </c>
      <c r="B267" s="57" t="s">
        <v>2077</v>
      </c>
      <c r="C267" t="s">
        <v>1060</v>
      </c>
      <c r="D267">
        <v>2802</v>
      </c>
      <c r="Z267" s="46" t="s">
        <v>2078</v>
      </c>
      <c r="AA267" s="46" t="e">
        <f>INDEX(allsections[[S]:[Order]],MATCH(X267,allsections[SGUID],0),3)</f>
        <v>#N/A</v>
      </c>
      <c r="AB267" s="46" t="e">
        <f>INDEX(allsections[[S]:[Order]],MATCH(Y267,allsections[SGUID],0),3)</f>
        <v>#N/A</v>
      </c>
      <c r="AC267" t="s">
        <v>2079</v>
      </c>
    </row>
    <row r="268" spans="1:29" ht="105" x14ac:dyDescent="0.25">
      <c r="A268" t="s">
        <v>2080</v>
      </c>
      <c r="B268" s="57" t="s">
        <v>2081</v>
      </c>
      <c r="C268" t="s">
        <v>1060</v>
      </c>
      <c r="D268">
        <v>28</v>
      </c>
      <c r="Z268" s="46" t="s">
        <v>2082</v>
      </c>
      <c r="AA268" s="46" t="e">
        <f>INDEX(allsections[[S]:[Order]],MATCH(X268,allsections[SGUID],0),3)</f>
        <v>#N/A</v>
      </c>
      <c r="AB268" s="46" t="e">
        <f>INDEX(allsections[[S]:[Order]],MATCH(Y268,allsections[SGUID],0),3)</f>
        <v>#N/A</v>
      </c>
      <c r="AC268" t="s">
        <v>2083</v>
      </c>
    </row>
    <row r="269" spans="1:29" ht="120" x14ac:dyDescent="0.25">
      <c r="A269" t="s">
        <v>2084</v>
      </c>
      <c r="B269" s="57" t="s">
        <v>2085</v>
      </c>
      <c r="C269" t="s">
        <v>1060</v>
      </c>
      <c r="D269">
        <v>2801</v>
      </c>
      <c r="Z269" s="46" t="s">
        <v>2086</v>
      </c>
      <c r="AA269" s="46" t="e">
        <f>INDEX(allsections[[S]:[Order]],MATCH(X269,allsections[SGUID],0),3)</f>
        <v>#N/A</v>
      </c>
      <c r="AB269" s="46" t="e">
        <f>INDEX(allsections[[S]:[Order]],MATCH(Y269,allsections[SGUID],0),3)</f>
        <v>#N/A</v>
      </c>
      <c r="AC269" t="s">
        <v>2087</v>
      </c>
    </row>
    <row r="270" spans="1:29" ht="60" x14ac:dyDescent="0.25">
      <c r="A270" t="s">
        <v>2088</v>
      </c>
      <c r="B270" s="57" t="s">
        <v>2089</v>
      </c>
      <c r="C270" t="s">
        <v>1060</v>
      </c>
      <c r="D270">
        <v>2904</v>
      </c>
      <c r="Z270" s="46" t="s">
        <v>2090</v>
      </c>
      <c r="AA270" s="46" t="e">
        <f>INDEX(allsections[[S]:[Order]],MATCH(X270,allsections[SGUID],0),3)</f>
        <v>#N/A</v>
      </c>
      <c r="AB270" s="46" t="e">
        <f>INDEX(allsections[[S]:[Order]],MATCH(Y270,allsections[SGUID],0),3)</f>
        <v>#N/A</v>
      </c>
      <c r="AC270" t="s">
        <v>2091</v>
      </c>
    </row>
    <row r="271" spans="1:29" ht="45" x14ac:dyDescent="0.25">
      <c r="A271" t="s">
        <v>2092</v>
      </c>
      <c r="B271" s="57" t="s">
        <v>2093</v>
      </c>
      <c r="C271" t="s">
        <v>1060</v>
      </c>
      <c r="D271">
        <v>6</v>
      </c>
      <c r="Z271" s="46" t="s">
        <v>2094</v>
      </c>
      <c r="AA271" s="46" t="e">
        <f>INDEX(allsections[[S]:[Order]],MATCH(X271,allsections[SGUID],0),3)</f>
        <v>#N/A</v>
      </c>
      <c r="AB271" s="46" t="e">
        <f>INDEX(allsections[[S]:[Order]],MATCH(Y271,allsections[SGUID],0),3)</f>
        <v>#N/A</v>
      </c>
      <c r="AC271" t="s">
        <v>2095</v>
      </c>
    </row>
    <row r="272" spans="1:29" ht="165" x14ac:dyDescent="0.25">
      <c r="A272" t="s">
        <v>2096</v>
      </c>
      <c r="B272" s="57" t="s">
        <v>2097</v>
      </c>
      <c r="C272" t="s">
        <v>1060</v>
      </c>
      <c r="D272">
        <v>2203</v>
      </c>
      <c r="Z272" s="46" t="s">
        <v>2098</v>
      </c>
      <c r="AA272" s="46" t="e">
        <f>INDEX(allsections[[S]:[Order]],MATCH(X272,allsections[SGUID],0),3)</f>
        <v>#N/A</v>
      </c>
      <c r="AB272" s="46" t="e">
        <f>INDEX(allsections[[S]:[Order]],MATCH(Y272,allsections[SGUID],0),3)</f>
        <v>#N/A</v>
      </c>
      <c r="AC272" t="s">
        <v>2099</v>
      </c>
    </row>
    <row r="273" spans="1:29" ht="135" x14ac:dyDescent="0.25">
      <c r="A273" t="s">
        <v>2100</v>
      </c>
      <c r="B273" s="57" t="s">
        <v>2101</v>
      </c>
      <c r="C273" t="s">
        <v>1060</v>
      </c>
      <c r="D273">
        <v>2202</v>
      </c>
      <c r="Z273" s="46" t="s">
        <v>2102</v>
      </c>
      <c r="AA273" s="46" t="e">
        <f>INDEX(allsections[[S]:[Order]],MATCH(X273,allsections[SGUID],0),3)</f>
        <v>#N/A</v>
      </c>
      <c r="AB273" s="46" t="e">
        <f>INDEX(allsections[[S]:[Order]],MATCH(Y273,allsections[SGUID],0),3)</f>
        <v>#N/A</v>
      </c>
      <c r="AC273" t="s">
        <v>2103</v>
      </c>
    </row>
    <row r="274" spans="1:29" ht="60" x14ac:dyDescent="0.25">
      <c r="A274" t="s">
        <v>2104</v>
      </c>
      <c r="B274" s="57" t="s">
        <v>2105</v>
      </c>
      <c r="C274" t="s">
        <v>1060</v>
      </c>
      <c r="D274">
        <v>18</v>
      </c>
      <c r="Z274" s="46" t="s">
        <v>2106</v>
      </c>
      <c r="AA274" s="46" t="e">
        <f>INDEX(allsections[[S]:[Order]],MATCH(X274,allsections[SGUID],0),3)</f>
        <v>#N/A</v>
      </c>
      <c r="AB274" s="46" t="e">
        <f>INDEX(allsections[[S]:[Order]],MATCH(Y274,allsections[SGUID],0),3)</f>
        <v>#N/A</v>
      </c>
      <c r="AC274" t="s">
        <v>2107</v>
      </c>
    </row>
    <row r="275" spans="1:29" ht="75" x14ac:dyDescent="0.25">
      <c r="A275" t="s">
        <v>2108</v>
      </c>
      <c r="B275" s="57" t="s">
        <v>2109</v>
      </c>
      <c r="C275" t="s">
        <v>1060</v>
      </c>
      <c r="D275">
        <v>3210</v>
      </c>
      <c r="Z275" s="46" t="s">
        <v>2110</v>
      </c>
      <c r="AA275" s="46" t="e">
        <f>INDEX(allsections[[S]:[Order]],MATCH(X275,allsections[SGUID],0),3)</f>
        <v>#N/A</v>
      </c>
      <c r="AB275" s="46" t="e">
        <f>INDEX(allsections[[S]:[Order]],MATCH(Y275,allsections[SGUID],0),3)</f>
        <v>#N/A</v>
      </c>
      <c r="AC275" t="s">
        <v>2111</v>
      </c>
    </row>
    <row r="276" spans="1:29" ht="120" x14ac:dyDescent="0.25">
      <c r="A276" t="s">
        <v>2112</v>
      </c>
      <c r="B276" s="57" t="s">
        <v>2113</v>
      </c>
      <c r="C276" t="s">
        <v>1060</v>
      </c>
      <c r="D276">
        <v>4</v>
      </c>
      <c r="Z276" s="46" t="s">
        <v>2114</v>
      </c>
      <c r="AA276" s="46" t="e">
        <f>INDEX(allsections[[S]:[Order]],MATCH(X276,allsections[SGUID],0),3)</f>
        <v>#N/A</v>
      </c>
      <c r="AB276" s="46" t="e">
        <f>INDEX(allsections[[S]:[Order]],MATCH(Y276,allsections[SGUID],0),3)</f>
        <v>#N/A</v>
      </c>
      <c r="AC276" t="s">
        <v>2115</v>
      </c>
    </row>
    <row r="277" spans="1:29" ht="105" x14ac:dyDescent="0.25">
      <c r="A277" t="s">
        <v>2116</v>
      </c>
      <c r="B277" s="57" t="s">
        <v>2117</v>
      </c>
      <c r="C277" t="s">
        <v>1060</v>
      </c>
      <c r="D277">
        <v>2003</v>
      </c>
      <c r="Z277" s="46" t="s">
        <v>2118</v>
      </c>
      <c r="AA277" s="46" t="e">
        <f>INDEX(allsections[[S]:[Order]],MATCH(X277,allsections[SGUID],0),3)</f>
        <v>#N/A</v>
      </c>
      <c r="AB277" s="46" t="e">
        <f>INDEX(allsections[[S]:[Order]],MATCH(Y277,allsections[SGUID],0),3)</f>
        <v>#N/A</v>
      </c>
      <c r="AC277" t="s">
        <v>2119</v>
      </c>
    </row>
    <row r="278" spans="1:29" ht="90" x14ac:dyDescent="0.25">
      <c r="A278" t="s">
        <v>2120</v>
      </c>
      <c r="B278" s="57" t="s">
        <v>2121</v>
      </c>
      <c r="C278" t="s">
        <v>1060</v>
      </c>
      <c r="D278">
        <v>2001</v>
      </c>
      <c r="Z278" s="46" t="s">
        <v>2122</v>
      </c>
      <c r="AA278" s="46" t="e">
        <f>INDEX(allsections[[S]:[Order]],MATCH(X278,allsections[SGUID],0),3)</f>
        <v>#N/A</v>
      </c>
      <c r="AB278" s="46" t="e">
        <f>INDEX(allsections[[S]:[Order]],MATCH(Y278,allsections[SGUID],0),3)</f>
        <v>#N/A</v>
      </c>
      <c r="AC278" t="s">
        <v>2123</v>
      </c>
    </row>
    <row r="279" spans="1:29" ht="105" x14ac:dyDescent="0.25">
      <c r="A279" t="s">
        <v>2124</v>
      </c>
      <c r="B279" s="57" t="s">
        <v>2125</v>
      </c>
      <c r="C279" t="s">
        <v>1060</v>
      </c>
      <c r="D279">
        <v>3206</v>
      </c>
      <c r="Z279" s="46" t="s">
        <v>2126</v>
      </c>
      <c r="AA279" s="46" t="e">
        <f>INDEX(allsections[[S]:[Order]],MATCH(X279,allsections[SGUID],0),3)</f>
        <v>#N/A</v>
      </c>
      <c r="AB279" s="46" t="e">
        <f>INDEX(allsections[[S]:[Order]],MATCH(Y279,allsections[SGUID],0),3)</f>
        <v>#N/A</v>
      </c>
      <c r="AC279" t="s">
        <v>2127</v>
      </c>
    </row>
    <row r="280" spans="1:29" ht="105" x14ac:dyDescent="0.25">
      <c r="A280" t="s">
        <v>2128</v>
      </c>
      <c r="B280" s="57" t="s">
        <v>2129</v>
      </c>
      <c r="C280" t="s">
        <v>1060</v>
      </c>
      <c r="D280">
        <v>3205</v>
      </c>
      <c r="Z280" s="46" t="s">
        <v>2130</v>
      </c>
      <c r="AA280" s="46" t="e">
        <f>INDEX(allsections[[S]:[Order]],MATCH(X280,allsections[SGUID],0),3)</f>
        <v>#N/A</v>
      </c>
      <c r="AB280" s="46" t="e">
        <f>INDEX(allsections[[S]:[Order]],MATCH(Y280,allsections[SGUID],0),3)</f>
        <v>#N/A</v>
      </c>
      <c r="AC280" t="s">
        <v>2131</v>
      </c>
    </row>
    <row r="281" spans="1:29" ht="105" x14ac:dyDescent="0.25">
      <c r="A281" t="s">
        <v>2132</v>
      </c>
      <c r="B281" s="57" t="s">
        <v>2133</v>
      </c>
      <c r="C281" t="s">
        <v>1060</v>
      </c>
      <c r="D281">
        <v>3208</v>
      </c>
      <c r="Z281" s="46" t="s">
        <v>2134</v>
      </c>
      <c r="AA281" s="46" t="e">
        <f>INDEX(allsections[[S]:[Order]],MATCH(X281,allsections[SGUID],0),3)</f>
        <v>#N/A</v>
      </c>
      <c r="AB281" s="46" t="e">
        <f>INDEX(allsections[[S]:[Order]],MATCH(Y281,allsections[SGUID],0),3)</f>
        <v>#N/A</v>
      </c>
      <c r="AC281" t="s">
        <v>2135</v>
      </c>
    </row>
    <row r="282" spans="1:29" ht="120" x14ac:dyDescent="0.25">
      <c r="A282" t="s">
        <v>2136</v>
      </c>
      <c r="B282" s="57" t="s">
        <v>2137</v>
      </c>
      <c r="C282" t="s">
        <v>1060</v>
      </c>
      <c r="D282">
        <v>3201</v>
      </c>
      <c r="Z282" s="46" t="s">
        <v>2138</v>
      </c>
      <c r="AA282" s="46" t="e">
        <f>INDEX(allsections[[S]:[Order]],MATCH(X282,allsections[SGUID],0),3)</f>
        <v>#N/A</v>
      </c>
      <c r="AB282" s="46" t="e">
        <f>INDEX(allsections[[S]:[Order]],MATCH(Y282,allsections[SGUID],0),3)</f>
        <v>#N/A</v>
      </c>
      <c r="AC282" t="s">
        <v>2139</v>
      </c>
    </row>
    <row r="283" spans="1:29" ht="45" x14ac:dyDescent="0.25">
      <c r="A283" t="s">
        <v>2140</v>
      </c>
      <c r="B283" s="57" t="s">
        <v>2141</v>
      </c>
      <c r="C283" t="s">
        <v>1060</v>
      </c>
      <c r="D283">
        <v>2902</v>
      </c>
      <c r="Z283" s="46" t="s">
        <v>2142</v>
      </c>
      <c r="AA283" s="46" t="e">
        <f>INDEX(allsections[[S]:[Order]],MATCH(X283,allsections[SGUID],0),3)</f>
        <v>#N/A</v>
      </c>
      <c r="AB283" s="46" t="e">
        <f>INDEX(allsections[[S]:[Order]],MATCH(Y283,allsections[SGUID],0),3)</f>
        <v>#N/A</v>
      </c>
      <c r="AC283" t="s">
        <v>2143</v>
      </c>
    </row>
    <row r="284" spans="1:29" ht="75" x14ac:dyDescent="0.25">
      <c r="A284" t="s">
        <v>2144</v>
      </c>
      <c r="B284" s="57" t="s">
        <v>2145</v>
      </c>
      <c r="C284" s="57" t="s">
        <v>1060</v>
      </c>
      <c r="D284">
        <v>110300</v>
      </c>
      <c r="Z284" s="46" t="s">
        <v>2146</v>
      </c>
      <c r="AA284" s="46" t="e">
        <f>INDEX(allsections[[S]:[Order]],MATCH(X284,allsections[SGUID],0),3)</f>
        <v>#N/A</v>
      </c>
      <c r="AB284" s="46" t="e">
        <f>INDEX(allsections[[S]:[Order]],MATCH(Y284,allsections[SGUID],0),3)</f>
        <v>#N/A</v>
      </c>
      <c r="AC284" t="s">
        <v>2147</v>
      </c>
    </row>
    <row r="285" spans="1:29" ht="180" x14ac:dyDescent="0.25">
      <c r="A285" t="s">
        <v>2148</v>
      </c>
      <c r="B285" s="57" t="s">
        <v>2149</v>
      </c>
      <c r="C285" s="57" t="s">
        <v>2150</v>
      </c>
      <c r="D285">
        <v>11</v>
      </c>
      <c r="Z285" s="46" t="s">
        <v>2151</v>
      </c>
      <c r="AA285" s="46" t="e">
        <f>INDEX(allsections[[S]:[Order]],MATCH(X285,allsections[SGUID],0),3)</f>
        <v>#N/A</v>
      </c>
      <c r="AB285" s="46" t="e">
        <f>INDEX(allsections[[S]:[Order]],MATCH(Y285,allsections[SGUID],0),3)</f>
        <v>#N/A</v>
      </c>
      <c r="AC285" t="s">
        <v>2152</v>
      </c>
    </row>
    <row r="286" spans="1:29" ht="90" x14ac:dyDescent="0.25">
      <c r="A286" t="s">
        <v>2153</v>
      </c>
      <c r="B286" s="57" t="s">
        <v>2154</v>
      </c>
      <c r="C286" t="s">
        <v>1060</v>
      </c>
      <c r="D286">
        <v>120500</v>
      </c>
      <c r="Z286" s="46" t="s">
        <v>2155</v>
      </c>
      <c r="AA286" s="46" t="e">
        <f>INDEX(allsections[[S]:[Order]],MATCH(X286,allsections[SGUID],0),3)</f>
        <v>#N/A</v>
      </c>
      <c r="AB286" s="46" t="e">
        <f>INDEX(allsections[[S]:[Order]],MATCH(Y286,allsections[SGUID],0),3)</f>
        <v>#N/A</v>
      </c>
      <c r="AC286" t="s">
        <v>2156</v>
      </c>
    </row>
    <row r="287" spans="1:29" ht="75" x14ac:dyDescent="0.25">
      <c r="A287" t="s">
        <v>2157</v>
      </c>
      <c r="B287" s="57" t="s">
        <v>2158</v>
      </c>
      <c r="C287" s="57" t="s">
        <v>1060</v>
      </c>
      <c r="D287">
        <v>110200</v>
      </c>
      <c r="Z287" s="46" t="s">
        <v>2159</v>
      </c>
      <c r="AA287" s="46" t="e">
        <f>INDEX(allsections[[S]:[Order]],MATCH(X287,allsections[SGUID],0),3)</f>
        <v>#N/A</v>
      </c>
      <c r="AB287" s="46" t="e">
        <f>INDEX(allsections[[S]:[Order]],MATCH(Y287,allsections[SGUID],0),3)</f>
        <v>#N/A</v>
      </c>
      <c r="AC287" t="s">
        <v>2160</v>
      </c>
    </row>
    <row r="288" spans="1:29" ht="75" x14ac:dyDescent="0.25">
      <c r="A288" t="s">
        <v>2161</v>
      </c>
      <c r="B288" s="57" t="s">
        <v>2162</v>
      </c>
      <c r="C288" s="57" t="s">
        <v>1060</v>
      </c>
      <c r="D288">
        <v>12</v>
      </c>
      <c r="Z288" s="46" t="s">
        <v>2163</v>
      </c>
      <c r="AA288" s="46" t="e">
        <f>INDEX(allsections[[S]:[Order]],MATCH(X288,allsections[SGUID],0),3)</f>
        <v>#N/A</v>
      </c>
      <c r="AB288" s="46" t="e">
        <f>INDEX(allsections[[S]:[Order]],MATCH(Y288,allsections[SGUID],0),3)</f>
        <v>#N/A</v>
      </c>
      <c r="AC288" t="s">
        <v>2164</v>
      </c>
    </row>
    <row r="289" spans="1:29" ht="60" x14ac:dyDescent="0.25">
      <c r="A289" t="s">
        <v>2165</v>
      </c>
      <c r="B289" s="57" t="s">
        <v>2166</v>
      </c>
      <c r="C289" s="57" t="s">
        <v>1060</v>
      </c>
      <c r="D289">
        <v>110100</v>
      </c>
      <c r="Z289" s="46" t="s">
        <v>2167</v>
      </c>
      <c r="AA289" s="46" t="e">
        <f>INDEX(allsections[[S]:[Order]],MATCH(X289,allsections[SGUID],0),3)</f>
        <v>#N/A</v>
      </c>
      <c r="AB289" s="46" t="e">
        <f>INDEX(allsections[[S]:[Order]],MATCH(Y289,allsections[SGUID],0),3)</f>
        <v>#N/A</v>
      </c>
      <c r="AC289" t="s">
        <v>2168</v>
      </c>
    </row>
    <row r="290" spans="1:29" ht="90" x14ac:dyDescent="0.25">
      <c r="A290" t="s">
        <v>2169</v>
      </c>
      <c r="B290" s="57" t="s">
        <v>2170</v>
      </c>
      <c r="C290" s="57" t="s">
        <v>1060</v>
      </c>
      <c r="D290">
        <v>50200</v>
      </c>
      <c r="Z290" s="46" t="s">
        <v>2171</v>
      </c>
      <c r="AA290" s="46" t="e">
        <f>INDEX(allsections[[S]:[Order]],MATCH(X290,allsections[SGUID],0),3)</f>
        <v>#N/A</v>
      </c>
      <c r="AB290" s="46" t="e">
        <f>INDEX(allsections[[S]:[Order]],MATCH(Y290,allsections[SGUID],0),3)</f>
        <v>#N/A</v>
      </c>
      <c r="AC290" t="s">
        <v>2172</v>
      </c>
    </row>
    <row r="291" spans="1:29" ht="150" x14ac:dyDescent="0.25">
      <c r="A291" t="s">
        <v>2173</v>
      </c>
      <c r="B291" s="57" t="s">
        <v>2174</v>
      </c>
      <c r="C291" s="57" t="s">
        <v>1060</v>
      </c>
      <c r="D291">
        <v>10102</v>
      </c>
      <c r="Z291" s="46" t="s">
        <v>2175</v>
      </c>
      <c r="AA291" s="46" t="e">
        <f>INDEX(allsections[[S]:[Order]],MATCH(X291,allsections[SGUID],0),3)</f>
        <v>#N/A</v>
      </c>
      <c r="AB291" s="46" t="e">
        <f>INDEX(allsections[[S]:[Order]],MATCH(Y291,allsections[SGUID],0),3)</f>
        <v>#N/A</v>
      </c>
      <c r="AC291" t="s">
        <v>2176</v>
      </c>
    </row>
    <row r="292" spans="1:29" ht="60" x14ac:dyDescent="0.25">
      <c r="A292" t="s">
        <v>2177</v>
      </c>
      <c r="B292" s="57" t="s">
        <v>2178</v>
      </c>
      <c r="C292" s="57" t="s">
        <v>1060</v>
      </c>
      <c r="D292">
        <v>10200</v>
      </c>
      <c r="Z292" s="46" t="s">
        <v>2179</v>
      </c>
      <c r="AA292" s="46" t="e">
        <f>INDEX(allsections[[S]:[Order]],MATCH(X292,allsections[SGUID],0),3)</f>
        <v>#N/A</v>
      </c>
      <c r="AB292" s="46" t="e">
        <f>INDEX(allsections[[S]:[Order]],MATCH(Y292,allsections[SGUID],0),3)</f>
        <v>#N/A</v>
      </c>
      <c r="AC292" t="s">
        <v>2180</v>
      </c>
    </row>
    <row r="293" spans="1:29" ht="120" x14ac:dyDescent="0.25">
      <c r="A293" t="s">
        <v>2181</v>
      </c>
      <c r="B293" s="57" t="s">
        <v>2182</v>
      </c>
      <c r="C293" s="57" t="s">
        <v>1060</v>
      </c>
      <c r="D293">
        <v>10201</v>
      </c>
      <c r="Z293" s="46" t="s">
        <v>2183</v>
      </c>
      <c r="AA293" s="46" t="e">
        <f>INDEX(allsections[[S]:[Order]],MATCH(X293,allsections[SGUID],0),3)</f>
        <v>#N/A</v>
      </c>
      <c r="AB293" s="46" t="e">
        <f>INDEX(allsections[[S]:[Order]],MATCH(Y293,allsections[SGUID],0),3)</f>
        <v>#N/A</v>
      </c>
      <c r="AC293" t="s">
        <v>2184</v>
      </c>
    </row>
    <row r="294" spans="1:29" ht="90" x14ac:dyDescent="0.25">
      <c r="A294" t="s">
        <v>2185</v>
      </c>
      <c r="B294" s="57" t="s">
        <v>2186</v>
      </c>
      <c r="C294" s="57" t="s">
        <v>1060</v>
      </c>
      <c r="D294">
        <v>10202</v>
      </c>
      <c r="Z294" s="46" t="s">
        <v>2187</v>
      </c>
      <c r="AA294" s="46" t="e">
        <f>INDEX(allsections[[S]:[Order]],MATCH(X294,allsections[SGUID],0),3)</f>
        <v>#N/A</v>
      </c>
      <c r="AB294" s="46" t="e">
        <f>INDEX(allsections[[S]:[Order]],MATCH(Y294,allsections[SGUID],0),3)</f>
        <v>#N/A</v>
      </c>
      <c r="AC294" t="s">
        <v>2188</v>
      </c>
    </row>
    <row r="295" spans="1:29" ht="45" x14ac:dyDescent="0.25">
      <c r="A295" t="s">
        <v>2189</v>
      </c>
      <c r="B295" s="57" t="s">
        <v>2190</v>
      </c>
      <c r="C295" s="57" t="s">
        <v>1060</v>
      </c>
      <c r="D295">
        <v>20100</v>
      </c>
      <c r="Z295" s="46" t="s">
        <v>2191</v>
      </c>
      <c r="AA295" s="46" t="e">
        <f>INDEX(allsections[[S]:[Order]],MATCH(X295,allsections[SGUID],0),3)</f>
        <v>#N/A</v>
      </c>
      <c r="AB295" s="46" t="e">
        <f>INDEX(allsections[[S]:[Order]],MATCH(Y295,allsections[SGUID],0),3)</f>
        <v>#N/A</v>
      </c>
      <c r="AC295" t="s">
        <v>2192</v>
      </c>
    </row>
    <row r="296" spans="1:29" ht="90" x14ac:dyDescent="0.25">
      <c r="A296" t="s">
        <v>2193</v>
      </c>
      <c r="B296" s="57" t="s">
        <v>2194</v>
      </c>
      <c r="C296" s="57" t="s">
        <v>1060</v>
      </c>
      <c r="D296">
        <v>20200</v>
      </c>
      <c r="Z296" s="46" t="s">
        <v>2195</v>
      </c>
      <c r="AA296" s="46" t="e">
        <f>INDEX(allsections[[S]:[Order]],MATCH(X296,allsections[SGUID],0),3)</f>
        <v>#N/A</v>
      </c>
      <c r="AB296" s="46" t="e">
        <f>INDEX(allsections[[S]:[Order]],MATCH(Y296,allsections[SGUID],0),3)</f>
        <v>#N/A</v>
      </c>
      <c r="AC296" t="s">
        <v>2196</v>
      </c>
    </row>
    <row r="297" spans="1:29" ht="105" x14ac:dyDescent="0.25">
      <c r="A297" t="s">
        <v>2197</v>
      </c>
      <c r="B297" s="57" t="s">
        <v>2198</v>
      </c>
      <c r="C297" s="57" t="s">
        <v>1060</v>
      </c>
      <c r="D297">
        <v>30100</v>
      </c>
      <c r="Z297" s="46" t="s">
        <v>2199</v>
      </c>
      <c r="AA297" s="46" t="e">
        <f>INDEX(allsections[[S]:[Order]],MATCH(X297,allsections[SGUID],0),3)</f>
        <v>#N/A</v>
      </c>
      <c r="AB297" s="46" t="e">
        <f>INDEX(allsections[[S]:[Order]],MATCH(Y297,allsections[SGUID],0),3)</f>
        <v>#N/A</v>
      </c>
      <c r="AC297" t="s">
        <v>2200</v>
      </c>
    </row>
    <row r="298" spans="1:29" ht="45" x14ac:dyDescent="0.25">
      <c r="A298" t="s">
        <v>2201</v>
      </c>
      <c r="B298" s="57" t="s">
        <v>2202</v>
      </c>
      <c r="C298" s="57" t="s">
        <v>1060</v>
      </c>
      <c r="D298">
        <v>30200</v>
      </c>
    </row>
    <row r="299" spans="1:29" ht="75" x14ac:dyDescent="0.25">
      <c r="A299" t="s">
        <v>2203</v>
      </c>
      <c r="B299" s="57" t="s">
        <v>2204</v>
      </c>
      <c r="C299" s="57" t="s">
        <v>1060</v>
      </c>
      <c r="D299">
        <v>50100</v>
      </c>
    </row>
    <row r="300" spans="1:29" ht="165" x14ac:dyDescent="0.25">
      <c r="A300" t="s">
        <v>2205</v>
      </c>
      <c r="B300" s="57" t="s">
        <v>2206</v>
      </c>
      <c r="C300" s="57" t="s">
        <v>1060</v>
      </c>
      <c r="D300">
        <v>50300</v>
      </c>
    </row>
    <row r="301" spans="1:29" ht="105" x14ac:dyDescent="0.25">
      <c r="A301" t="s">
        <v>2207</v>
      </c>
      <c r="B301" s="57" t="s">
        <v>2208</v>
      </c>
      <c r="C301" s="57" t="s">
        <v>1060</v>
      </c>
      <c r="D301">
        <v>120100</v>
      </c>
    </row>
    <row r="302" spans="1:29" ht="105" x14ac:dyDescent="0.25">
      <c r="A302" t="s">
        <v>2209</v>
      </c>
      <c r="B302" s="57" t="s">
        <v>2210</v>
      </c>
      <c r="C302" s="57" t="s">
        <v>1060</v>
      </c>
      <c r="D302">
        <v>120200</v>
      </c>
    </row>
    <row r="303" spans="1:29" ht="135" x14ac:dyDescent="0.25">
      <c r="A303" t="s">
        <v>2211</v>
      </c>
      <c r="B303" s="57" t="s">
        <v>2212</v>
      </c>
      <c r="C303" s="57" t="s">
        <v>1060</v>
      </c>
      <c r="D303">
        <v>120301</v>
      </c>
    </row>
    <row r="304" spans="1:29" ht="150" x14ac:dyDescent="0.25">
      <c r="A304" t="s">
        <v>2213</v>
      </c>
      <c r="B304" s="57" t="s">
        <v>2214</v>
      </c>
      <c r="C304" s="57" t="s">
        <v>1060</v>
      </c>
      <c r="D304">
        <v>120302</v>
      </c>
    </row>
    <row r="305" spans="1:4" ht="60" x14ac:dyDescent="0.25">
      <c r="A305" t="s">
        <v>2215</v>
      </c>
      <c r="B305" s="57" t="s">
        <v>2216</v>
      </c>
      <c r="C305" s="57" t="s">
        <v>1060</v>
      </c>
      <c r="D305">
        <v>120400</v>
      </c>
    </row>
    <row r="306" spans="1:4" ht="285" x14ac:dyDescent="0.25">
      <c r="A306" t="s">
        <v>2217</v>
      </c>
      <c r="B306" s="57" t="s">
        <v>2218</v>
      </c>
      <c r="C306" s="57" t="s">
        <v>1060</v>
      </c>
      <c r="D306">
        <v>120304</v>
      </c>
    </row>
    <row r="307" spans="1:4" ht="285" x14ac:dyDescent="0.25">
      <c r="A307" t="s">
        <v>2219</v>
      </c>
      <c r="B307" s="57" t="s">
        <v>2218</v>
      </c>
      <c r="C307" s="57" t="s">
        <v>1060</v>
      </c>
      <c r="D307">
        <v>120304</v>
      </c>
    </row>
    <row r="308" spans="1:4" ht="135" x14ac:dyDescent="0.25">
      <c r="A308" t="s">
        <v>2220</v>
      </c>
      <c r="B308" s="57" t="s">
        <v>2221</v>
      </c>
      <c r="C308" s="57" t="s">
        <v>1060</v>
      </c>
      <c r="D308">
        <v>10101</v>
      </c>
    </row>
    <row r="309" spans="1:4" ht="45" x14ac:dyDescent="0.25">
      <c r="A309" t="s">
        <v>2222</v>
      </c>
      <c r="B309" s="57" t="s">
        <v>2223</v>
      </c>
      <c r="C309" s="57" t="s">
        <v>1060</v>
      </c>
      <c r="D309">
        <v>10100</v>
      </c>
    </row>
    <row r="310" spans="1:4" ht="409.5" x14ac:dyDescent="0.25">
      <c r="A310" t="s">
        <v>2224</v>
      </c>
      <c r="B310" s="57" t="s">
        <v>2225</v>
      </c>
      <c r="C310" s="57" t="s">
        <v>2226</v>
      </c>
      <c r="D310">
        <v>1</v>
      </c>
    </row>
    <row r="311" spans="1:4" ht="60" x14ac:dyDescent="0.25">
      <c r="A311" t="s">
        <v>2227</v>
      </c>
      <c r="B311" s="57" t="s">
        <v>2228</v>
      </c>
      <c r="C311" t="s">
        <v>1060</v>
      </c>
      <c r="D311">
        <v>28</v>
      </c>
    </row>
    <row r="312" spans="1:4" ht="150" x14ac:dyDescent="0.25">
      <c r="A312" t="s">
        <v>2229</v>
      </c>
      <c r="B312" s="57" t="s">
        <v>2230</v>
      </c>
      <c r="C312" s="57" t="s">
        <v>2231</v>
      </c>
      <c r="D312">
        <v>120303</v>
      </c>
    </row>
    <row r="313" spans="1:4" x14ac:dyDescent="0.25">
      <c r="A313" t="s">
        <v>2232</v>
      </c>
      <c r="B313" s="57" t="s">
        <v>2233</v>
      </c>
      <c r="C313" s="57" t="s">
        <v>1060</v>
      </c>
      <c r="D313">
        <v>15</v>
      </c>
    </row>
    <row r="314" spans="1:4" ht="60" x14ac:dyDescent="0.25">
      <c r="A314" t="s">
        <v>2234</v>
      </c>
      <c r="B314" s="57" t="s">
        <v>2235</v>
      </c>
      <c r="C314" s="57" t="s">
        <v>1060</v>
      </c>
      <c r="D314">
        <v>14</v>
      </c>
    </row>
    <row r="315" spans="1:4" ht="30" x14ac:dyDescent="0.25">
      <c r="A315" t="s">
        <v>2236</v>
      </c>
      <c r="B315" s="57" t="s">
        <v>2237</v>
      </c>
      <c r="C315" s="57" t="s">
        <v>1060</v>
      </c>
      <c r="D315">
        <v>13</v>
      </c>
    </row>
    <row r="316" spans="1:4" ht="60" x14ac:dyDescent="0.25">
      <c r="A316" t="s">
        <v>2238</v>
      </c>
      <c r="B316" s="57" t="s">
        <v>2239</v>
      </c>
      <c r="C316" s="57" t="s">
        <v>1060</v>
      </c>
      <c r="D316">
        <v>12</v>
      </c>
    </row>
    <row r="317" spans="1:4" ht="90" x14ac:dyDescent="0.25">
      <c r="A317" t="s">
        <v>2240</v>
      </c>
      <c r="B317" s="57" t="s">
        <v>2241</v>
      </c>
      <c r="C317" s="57" t="s">
        <v>1060</v>
      </c>
      <c r="D317">
        <v>11</v>
      </c>
    </row>
    <row r="318" spans="1:4" ht="120" x14ac:dyDescent="0.25">
      <c r="A318" t="s">
        <v>2242</v>
      </c>
      <c r="B318" s="57" t="s">
        <v>2243</v>
      </c>
      <c r="C318" s="57" t="s">
        <v>1060</v>
      </c>
      <c r="D318">
        <v>10</v>
      </c>
    </row>
    <row r="319" spans="1:4" x14ac:dyDescent="0.25">
      <c r="A319" t="s">
        <v>2244</v>
      </c>
      <c r="B319" s="57" t="s">
        <v>2245</v>
      </c>
      <c r="C319" s="57" t="s">
        <v>1060</v>
      </c>
      <c r="D319">
        <v>9</v>
      </c>
    </row>
    <row r="320" spans="1:4" ht="30" x14ac:dyDescent="0.25">
      <c r="A320" t="s">
        <v>2246</v>
      </c>
      <c r="B320" s="57" t="s">
        <v>2247</v>
      </c>
      <c r="C320" s="57" t="s">
        <v>1060</v>
      </c>
      <c r="D320">
        <v>8</v>
      </c>
    </row>
    <row r="321" spans="1:4" ht="150" x14ac:dyDescent="0.25">
      <c r="A321" t="s">
        <v>2248</v>
      </c>
      <c r="B321" s="57" t="s">
        <v>2249</v>
      </c>
      <c r="C321" s="57" t="s">
        <v>1060</v>
      </c>
      <c r="D321">
        <v>7</v>
      </c>
    </row>
    <row r="322" spans="1:4" ht="105" x14ac:dyDescent="0.25">
      <c r="A322" t="s">
        <v>2250</v>
      </c>
      <c r="B322" s="57" t="s">
        <v>2251</v>
      </c>
      <c r="C322" s="57" t="s">
        <v>1060</v>
      </c>
      <c r="D322">
        <v>6</v>
      </c>
    </row>
    <row r="323" spans="1:4" ht="75" x14ac:dyDescent="0.25">
      <c r="A323" t="s">
        <v>2252</v>
      </c>
      <c r="B323" s="57" t="s">
        <v>2253</v>
      </c>
      <c r="C323" s="57" t="s">
        <v>1060</v>
      </c>
      <c r="D323">
        <v>5</v>
      </c>
    </row>
    <row r="324" spans="1:4" ht="45" x14ac:dyDescent="0.25">
      <c r="A324" t="s">
        <v>2254</v>
      </c>
      <c r="B324" s="57" t="s">
        <v>2255</v>
      </c>
      <c r="C324" s="57" t="s">
        <v>1060</v>
      </c>
      <c r="D324">
        <v>4</v>
      </c>
    </row>
    <row r="325" spans="1:4" ht="60" x14ac:dyDescent="0.25">
      <c r="A325" t="s">
        <v>2256</v>
      </c>
      <c r="B325" s="57" t="s">
        <v>2257</v>
      </c>
      <c r="C325" s="57" t="s">
        <v>1060</v>
      </c>
      <c r="D325">
        <v>3</v>
      </c>
    </row>
    <row r="326" spans="1:4" ht="90" x14ac:dyDescent="0.25">
      <c r="A326" t="s">
        <v>2258</v>
      </c>
      <c r="B326" s="57" t="s">
        <v>2259</v>
      </c>
      <c r="C326" s="57" t="s">
        <v>1060</v>
      </c>
      <c r="D326">
        <v>2</v>
      </c>
    </row>
    <row r="327" spans="1:4" x14ac:dyDescent="0.25">
      <c r="A327" t="s">
        <v>2260</v>
      </c>
      <c r="B327" s="57" t="s">
        <v>2261</v>
      </c>
      <c r="C327" s="57" t="s">
        <v>1060</v>
      </c>
      <c r="D327">
        <v>1</v>
      </c>
    </row>
    <row r="328" spans="1:4" ht="30" x14ac:dyDescent="0.25">
      <c r="A328" t="s">
        <v>2262</v>
      </c>
      <c r="B328" s="57" t="s">
        <v>2263</v>
      </c>
      <c r="C328" s="57" t="s">
        <v>1060</v>
      </c>
      <c r="D328">
        <v>10</v>
      </c>
    </row>
    <row r="329" spans="1:4" ht="150" x14ac:dyDescent="0.25">
      <c r="A329" t="s">
        <v>2264</v>
      </c>
      <c r="B329" s="57" t="s">
        <v>2265</v>
      </c>
      <c r="C329" s="57" t="s">
        <v>1060</v>
      </c>
      <c r="D329">
        <v>9</v>
      </c>
    </row>
    <row r="330" spans="1:4" ht="60" x14ac:dyDescent="0.25">
      <c r="A330" t="s">
        <v>2266</v>
      </c>
      <c r="B330" s="57" t="s">
        <v>2267</v>
      </c>
      <c r="C330" s="57" t="s">
        <v>1060</v>
      </c>
      <c r="D330">
        <v>8</v>
      </c>
    </row>
    <row r="331" spans="1:4" ht="60" x14ac:dyDescent="0.25">
      <c r="A331" t="s">
        <v>2268</v>
      </c>
      <c r="B331" s="57" t="s">
        <v>2269</v>
      </c>
      <c r="C331" s="57" t="s">
        <v>1060</v>
      </c>
      <c r="D331">
        <v>7</v>
      </c>
    </row>
    <row r="332" spans="1:4" ht="90" x14ac:dyDescent="0.25">
      <c r="A332" t="s">
        <v>2270</v>
      </c>
      <c r="B332" s="57" t="s">
        <v>2271</v>
      </c>
      <c r="C332" s="57" t="s">
        <v>1060</v>
      </c>
      <c r="D332">
        <v>6</v>
      </c>
    </row>
    <row r="333" spans="1:4" ht="45" x14ac:dyDescent="0.25">
      <c r="A333" t="s">
        <v>2272</v>
      </c>
      <c r="B333" s="57" t="s">
        <v>2273</v>
      </c>
      <c r="C333" s="57" t="s">
        <v>1060</v>
      </c>
      <c r="D333">
        <v>5</v>
      </c>
    </row>
    <row r="334" spans="1:4" ht="60" x14ac:dyDescent="0.25">
      <c r="A334" t="s">
        <v>2274</v>
      </c>
      <c r="B334" s="57" t="s">
        <v>2275</v>
      </c>
      <c r="C334" s="57" t="s">
        <v>1060</v>
      </c>
      <c r="D334">
        <v>4</v>
      </c>
    </row>
    <row r="335" spans="1:4" ht="60" x14ac:dyDescent="0.25">
      <c r="A335" t="s">
        <v>2276</v>
      </c>
      <c r="B335" s="57" t="s">
        <v>2277</v>
      </c>
      <c r="C335" s="57" t="s">
        <v>1060</v>
      </c>
      <c r="D335">
        <v>3</v>
      </c>
    </row>
    <row r="336" spans="1:4" ht="90" x14ac:dyDescent="0.25">
      <c r="A336" t="s">
        <v>2278</v>
      </c>
      <c r="B336" s="57" t="s">
        <v>2279</v>
      </c>
      <c r="C336" s="57" t="s">
        <v>1060</v>
      </c>
      <c r="D336">
        <v>2</v>
      </c>
    </row>
    <row r="337" spans="1:4" ht="75" x14ac:dyDescent="0.25">
      <c r="A337" t="s">
        <v>2280</v>
      </c>
      <c r="B337" s="57" t="s">
        <v>2281</v>
      </c>
      <c r="C337" s="57" t="s">
        <v>1060</v>
      </c>
      <c r="D337">
        <v>1</v>
      </c>
    </row>
    <row r="338" spans="1:4" ht="45" x14ac:dyDescent="0.25">
      <c r="A338" t="s">
        <v>2282</v>
      </c>
      <c r="B338" s="57" t="s">
        <v>2283</v>
      </c>
      <c r="C338" s="57" t="s">
        <v>1060</v>
      </c>
      <c r="D338">
        <v>1</v>
      </c>
    </row>
    <row r="348" spans="1:4" x14ac:dyDescent="0.25">
      <c r="D348" s="45"/>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170"/>
  <sheetViews>
    <sheetView workbookViewId="0">
      <selection activeCell="D3" sqref="D3"/>
    </sheetView>
  </sheetViews>
  <sheetFormatPr defaultRowHeight="15" x14ac:dyDescent="0.25"/>
  <cols>
    <col min="1" max="1" width="27.140625" bestFit="1" customWidth="1"/>
    <col min="2" max="2" width="9.85546875" customWidth="1"/>
    <col min="3" max="3" width="50.140625" bestFit="1" customWidth="1"/>
  </cols>
  <sheetData>
    <row r="1" spans="1:4" x14ac:dyDescent="0.25">
      <c r="A1" t="s">
        <v>2284</v>
      </c>
      <c r="B1" t="s">
        <v>2285</v>
      </c>
      <c r="C1" t="s">
        <v>2286</v>
      </c>
      <c r="D1" t="s">
        <v>2287</v>
      </c>
    </row>
    <row r="2" spans="1:4" x14ac:dyDescent="0.25">
      <c r="A2" t="s">
        <v>1031</v>
      </c>
      <c r="B2" t="s">
        <v>2288</v>
      </c>
      <c r="C2" t="str">
        <f>S2PQ_relational[[#This Row],[PIGUID]]&amp;S2PQ_relational[[#This Row],[PQGUID]]</f>
        <v>5KIEflmEkRab02DSZ7tcaP5tEJuAZKG5KWmgCRdpscul</v>
      </c>
      <c r="D2" t="str">
        <f>IF(INDEX(S2PQ[[S2PQGUID]:[Antwoord]],MATCH(S2PQ_relational[[#This Row],[PQGUID]],S2PQ[S2PQGUID],0),5)="nee",S2PQ_relational[[#This Row],[PIGUID]]&amp;"NO","-")</f>
        <v>-</v>
      </c>
    </row>
    <row r="3" spans="1:4" x14ac:dyDescent="0.25">
      <c r="A3" t="s">
        <v>170</v>
      </c>
      <c r="B3" t="s">
        <v>2288</v>
      </c>
      <c r="C3" t="str">
        <f>S2PQ_relational[[#This Row],[PIGUID]]&amp;S2PQ_relational[[#This Row],[PQGUID]]</f>
        <v>55ugPmyn6XaTaK8oSmHrV95tEJuAZKG5KWmgCRdpscul</v>
      </c>
      <c r="D3" t="str">
        <f>IF(INDEX(S2PQ[[S2PQGUID]:[Antwoord]],MATCH(S2PQ_relational[[#This Row],[PQGUID]],S2PQ[S2PQGUID],0),5)="nee",S2PQ_relational[[#This Row],[PIGUID]]&amp;"NO","-")</f>
        <v>-</v>
      </c>
    </row>
    <row r="4" spans="1:4" x14ac:dyDescent="0.25">
      <c r="A4" t="s">
        <v>184</v>
      </c>
      <c r="B4" t="s">
        <v>2288</v>
      </c>
      <c r="C4" t="str">
        <f>S2PQ_relational[[#This Row],[PIGUID]]&amp;S2PQ_relational[[#This Row],[PQGUID]]</f>
        <v>62F1Dtyjl91QqbBkoZ49Ap5tEJuAZKG5KWmgCRdpscul</v>
      </c>
      <c r="D4" t="str">
        <f>IF(INDEX(S2PQ[[S2PQGUID]:[Antwoord]],MATCH(S2PQ_relational[[#This Row],[PQGUID]],S2PQ[S2PQGUID],0),5)="nee",S2PQ_relational[[#This Row],[PIGUID]]&amp;"NO","-")</f>
        <v>-</v>
      </c>
    </row>
    <row r="5" spans="1:4" x14ac:dyDescent="0.25">
      <c r="A5" t="s">
        <v>190</v>
      </c>
      <c r="B5" t="s">
        <v>2288</v>
      </c>
      <c r="C5" t="str">
        <f>S2PQ_relational[[#This Row],[PIGUID]]&amp;S2PQ_relational[[#This Row],[PQGUID]]</f>
        <v>7KHGFzghP0Xmjm0ttH5hdv5tEJuAZKG5KWmgCRdpscul</v>
      </c>
      <c r="D5" t="str">
        <f>IF(INDEX(S2PQ[[S2PQGUID]:[Antwoord]],MATCH(S2PQ_relational[[#This Row],[PQGUID]],S2PQ[S2PQGUID],0),5)="nee",S2PQ_relational[[#This Row],[PIGUID]]&amp;"NO","-")</f>
        <v>-</v>
      </c>
    </row>
    <row r="6" spans="1:4" x14ac:dyDescent="0.25">
      <c r="A6" t="s">
        <v>738</v>
      </c>
      <c r="B6" t="s">
        <v>2288</v>
      </c>
      <c r="C6" t="str">
        <f>S2PQ_relational[[#This Row],[PIGUID]]&amp;S2PQ_relational[[#This Row],[PQGUID]]</f>
        <v>1NFjOpRSK9GSK6XEPeZpKu5tEJuAZKG5KWmgCRdpscul</v>
      </c>
      <c r="D6" t="str">
        <f>IF(INDEX(S2PQ[[S2PQGUID]:[Antwoord]],MATCH(S2PQ_relational[[#This Row],[PQGUID]],S2PQ[S2PQGUID],0),5)="nee",S2PQ_relational[[#This Row],[PIGUID]]&amp;"NO","-")</f>
        <v>-</v>
      </c>
    </row>
    <row r="7" spans="1:4" x14ac:dyDescent="0.25">
      <c r="A7" t="s">
        <v>262</v>
      </c>
      <c r="B7" t="s">
        <v>2288</v>
      </c>
      <c r="C7" t="str">
        <f>S2PQ_relational[[#This Row],[PIGUID]]&amp;S2PQ_relational[[#This Row],[PQGUID]]</f>
        <v>6B5jWeiOj96PjZqovnrt335tEJuAZKG5KWmgCRdpscul</v>
      </c>
      <c r="D7" t="str">
        <f>IF(INDEX(S2PQ[[S2PQGUID]:[Antwoord]],MATCH(S2PQ_relational[[#This Row],[PQGUID]],S2PQ[S2PQGUID],0),5)="nee",S2PQ_relational[[#This Row],[PIGUID]]&amp;"NO","-")</f>
        <v>-</v>
      </c>
    </row>
    <row r="8" spans="1:4" x14ac:dyDescent="0.25">
      <c r="A8" t="s">
        <v>256</v>
      </c>
      <c r="B8" t="s">
        <v>2288</v>
      </c>
      <c r="C8" t="str">
        <f>S2PQ_relational[[#This Row],[PIGUID]]&amp;S2PQ_relational[[#This Row],[PQGUID]]</f>
        <v>5g8L8Yv6zcuFjeWVlU8YiL5tEJuAZKG5KWmgCRdpscul</v>
      </c>
      <c r="D8" t="str">
        <f>IF(INDEX(S2PQ[[S2PQGUID]:[Antwoord]],MATCH(S2PQ_relational[[#This Row],[PQGUID]],S2PQ[S2PQGUID],0),5)="nee",S2PQ_relational[[#This Row],[PIGUID]]&amp;"NO","-")</f>
        <v>-</v>
      </c>
    </row>
    <row r="9" spans="1:4" x14ac:dyDescent="0.25">
      <c r="A9" t="s">
        <v>314</v>
      </c>
      <c r="B9" t="s">
        <v>2289</v>
      </c>
      <c r="C9" t="str">
        <f>S2PQ_relational[[#This Row],[PIGUID]]&amp;S2PQ_relational[[#This Row],[PQGUID]]</f>
        <v>2yjQxyZbyorYnlPl4Lo6Zk4pStMx8J9zdTA08NPOZK8J</v>
      </c>
      <c r="D9" t="str">
        <f>IF(INDEX(S2PQ[[S2PQGUID]:[Antwoord]],MATCH(S2PQ_relational[[#This Row],[PQGUID]],S2PQ[S2PQGUID],0),5)="nee",S2PQ_relational[[#This Row],[PIGUID]]&amp;"NO","-")</f>
        <v>-</v>
      </c>
    </row>
    <row r="10" spans="1:4" x14ac:dyDescent="0.25">
      <c r="A10" t="s">
        <v>732</v>
      </c>
      <c r="B10" t="s">
        <v>2289</v>
      </c>
      <c r="C10" t="str">
        <f>S2PQ_relational[[#This Row],[PIGUID]]&amp;S2PQ_relational[[#This Row],[PQGUID]]</f>
        <v>4g9WUt3YDw3iakobiLOURW4pStMx8J9zdTA08NPOZK8J</v>
      </c>
      <c r="D10" t="str">
        <f>IF(INDEX(S2PQ[[S2PQGUID]:[Antwoord]],MATCH(S2PQ_relational[[#This Row],[PQGUID]],S2PQ[S2PQGUID],0),5)="nee",S2PQ_relational[[#This Row],[PIGUID]]&amp;"NO","-")</f>
        <v>-</v>
      </c>
    </row>
    <row r="11" spans="1:4" x14ac:dyDescent="0.25">
      <c r="A11" t="s">
        <v>726</v>
      </c>
      <c r="B11" t="s">
        <v>2289</v>
      </c>
      <c r="C11" t="str">
        <f>S2PQ_relational[[#This Row],[PIGUID]]&amp;S2PQ_relational[[#This Row],[PQGUID]]</f>
        <v>2X4aS6wVTDvmHUwlOoJ0k24pStMx8J9zdTA08NPOZK8J</v>
      </c>
      <c r="D11" t="str">
        <f>IF(INDEX(S2PQ[[S2PQGUID]:[Antwoord]],MATCH(S2PQ_relational[[#This Row],[PQGUID]],S2PQ[S2PQGUID],0),5)="nee",S2PQ_relational[[#This Row],[PIGUID]]&amp;"NO","-")</f>
        <v>-</v>
      </c>
    </row>
    <row r="12" spans="1:4" x14ac:dyDescent="0.25">
      <c r="A12" t="s">
        <v>373</v>
      </c>
      <c r="B12" t="s">
        <v>2290</v>
      </c>
      <c r="C12" t="str">
        <f>S2PQ_relational[[#This Row],[PIGUID]]&amp;S2PQ_relational[[#This Row],[PQGUID]]</f>
        <v>7hMevDUzptlKptbCXwxgER4R9L9YGGN56lLGRoI3945q</v>
      </c>
      <c r="D12" t="str">
        <f>IF(INDEX(S2PQ[[S2PQGUID]:[Antwoord]],MATCH(S2PQ_relational[[#This Row],[PQGUID]],S2PQ[S2PQGUID],0),5)="nee",S2PQ_relational[[#This Row],[PIGUID]]&amp;"NO","-")</f>
        <v>-</v>
      </c>
    </row>
    <row r="13" spans="1:4" x14ac:dyDescent="0.25">
      <c r="A13" t="s">
        <v>404</v>
      </c>
      <c r="B13" t="s">
        <v>2290</v>
      </c>
      <c r="C13" t="str">
        <f>S2PQ_relational[[#This Row],[PIGUID]]&amp;S2PQ_relational[[#This Row],[PQGUID]]</f>
        <v>5mSlaOszUEHd0BAbqSmBbW4R9L9YGGN56lLGRoI3945q</v>
      </c>
      <c r="D13" t="str">
        <f>IF(INDEX(S2PQ[[S2PQGUID]:[Antwoord]],MATCH(S2PQ_relational[[#This Row],[PQGUID]],S2PQ[S2PQGUID],0),5)="nee",S2PQ_relational[[#This Row],[PIGUID]]&amp;"NO","-")</f>
        <v>-</v>
      </c>
    </row>
    <row r="14" spans="1:4" x14ac:dyDescent="0.25">
      <c r="A14" t="s">
        <v>74</v>
      </c>
      <c r="B14" t="s">
        <v>2290</v>
      </c>
      <c r="C14" t="str">
        <f>S2PQ_relational[[#This Row],[PIGUID]]&amp;S2PQ_relational[[#This Row],[PQGUID]]</f>
        <v>4EKmI6V90BbBRZN1zYfwg64R9L9YGGN56lLGRoI3945q</v>
      </c>
      <c r="D14" t="str">
        <f>IF(INDEX(S2PQ[[S2PQGUID]:[Antwoord]],MATCH(S2PQ_relational[[#This Row],[PQGUID]],S2PQ[S2PQGUID],0),5)="nee",S2PQ_relational[[#This Row],[PIGUID]]&amp;"NO","-")</f>
        <v>-</v>
      </c>
    </row>
    <row r="15" spans="1:4" x14ac:dyDescent="0.25">
      <c r="A15" t="s">
        <v>94</v>
      </c>
      <c r="B15" t="s">
        <v>2290</v>
      </c>
      <c r="C15" t="str">
        <f>S2PQ_relational[[#This Row],[PIGUID]]&amp;S2PQ_relational[[#This Row],[PQGUID]]</f>
        <v>6zj2erHsaBPCe0HuXQW3S14R9L9YGGN56lLGRoI3945q</v>
      </c>
      <c r="D15" t="str">
        <f>IF(INDEX(S2PQ[[S2PQGUID]:[Antwoord]],MATCH(S2PQ_relational[[#This Row],[PQGUID]],S2PQ[S2PQGUID],0),5)="nee",S2PQ_relational[[#This Row],[PIGUID]]&amp;"NO","-")</f>
        <v>-</v>
      </c>
    </row>
    <row r="16" spans="1:4" x14ac:dyDescent="0.25">
      <c r="A16" t="s">
        <v>42</v>
      </c>
      <c r="B16" t="s">
        <v>2290</v>
      </c>
      <c r="C16" t="str">
        <f>S2PQ_relational[[#This Row],[PIGUID]]&amp;S2PQ_relational[[#This Row],[PQGUID]]</f>
        <v>66qErdVVkFZQdnuAWgf1Ft4R9L9YGGN56lLGRoI3945q</v>
      </c>
      <c r="D16" t="str">
        <f>IF(INDEX(S2PQ[[S2PQGUID]:[Antwoord]],MATCH(S2PQ_relational[[#This Row],[PQGUID]],S2PQ[S2PQGUID],0),5)="nee",S2PQ_relational[[#This Row],[PIGUID]]&amp;"NO","-")</f>
        <v>-</v>
      </c>
    </row>
    <row r="17" spans="1:4" x14ac:dyDescent="0.25">
      <c r="A17" t="s">
        <v>720</v>
      </c>
      <c r="B17" t="s">
        <v>2290</v>
      </c>
      <c r="C17" t="str">
        <f>S2PQ_relational[[#This Row],[PIGUID]]&amp;S2PQ_relational[[#This Row],[PQGUID]]</f>
        <v>6PgJUOQP7XxD6372lBM8lX4R9L9YGGN56lLGRoI3945q</v>
      </c>
      <c r="D17" t="str">
        <f>IF(INDEX(S2PQ[[S2PQGUID]:[Antwoord]],MATCH(S2PQ_relational[[#This Row],[PQGUID]],S2PQ[S2PQGUID],0),5)="nee",S2PQ_relational[[#This Row],[PIGUID]]&amp;"NO","-")</f>
        <v>-</v>
      </c>
    </row>
    <row r="18" spans="1:4" x14ac:dyDescent="0.25">
      <c r="A18" t="s">
        <v>118</v>
      </c>
      <c r="B18" t="s">
        <v>2291</v>
      </c>
      <c r="C18" t="str">
        <f>S2PQ_relational[[#This Row],[PIGUID]]&amp;S2PQ_relational[[#This Row],[PQGUID]]</f>
        <v>hRD9LVRWdv0Xjfts40xHo78wVA7YnBFnvaegzh1b0Ty</v>
      </c>
      <c r="D18" t="str">
        <f>IF(INDEX(S2PQ[[S2PQGUID]:[Antwoord]],MATCH(S2PQ_relational[[#This Row],[PQGUID]],S2PQ[S2PQGUID],0),5)="nee",S2PQ_relational[[#This Row],[PIGUID]]&amp;"NO","-")</f>
        <v>-</v>
      </c>
    </row>
    <row r="19" spans="1:4" x14ac:dyDescent="0.25">
      <c r="A19" t="s">
        <v>133</v>
      </c>
      <c r="B19" t="s">
        <v>2291</v>
      </c>
      <c r="C19" t="str">
        <f>S2PQ_relational[[#This Row],[PIGUID]]&amp;S2PQ_relational[[#This Row],[PQGUID]]</f>
        <v>5DS7FHDtDqEaVYAUQwziPe78wVA7YnBFnvaegzh1b0Ty</v>
      </c>
      <c r="D19" t="str">
        <f>IF(INDEX(S2PQ[[S2PQGUID]:[Antwoord]],MATCH(S2PQ_relational[[#This Row],[PQGUID]],S2PQ[S2PQGUID],0),5)="nee",S2PQ_relational[[#This Row],[PIGUID]]&amp;"NO","-")</f>
        <v>-</v>
      </c>
    </row>
    <row r="20" spans="1:4" x14ac:dyDescent="0.25">
      <c r="A20" t="s">
        <v>1037</v>
      </c>
      <c r="B20" t="s">
        <v>2291</v>
      </c>
      <c r="C20" t="str">
        <f>S2PQ_relational[[#This Row],[PIGUID]]&amp;S2PQ_relational[[#This Row],[PQGUID]]</f>
        <v>iHndUfPyGPYoulIuDy0lW78wVA7YnBFnvaegzh1b0Ty</v>
      </c>
      <c r="D20" t="str">
        <f>IF(INDEX(S2PQ[[S2PQGUID]:[Antwoord]],MATCH(S2PQ_relational[[#This Row],[PQGUID]],S2PQ[S2PQGUID],0),5)="nee",S2PQ_relational[[#This Row],[PIGUID]]&amp;"NO","-")</f>
        <v>-</v>
      </c>
    </row>
    <row r="21" spans="1:4" x14ac:dyDescent="0.25">
      <c r="A21" t="s">
        <v>139</v>
      </c>
      <c r="B21" t="s">
        <v>2291</v>
      </c>
      <c r="C21" t="str">
        <f>S2PQ_relational[[#This Row],[PIGUID]]&amp;S2PQ_relational[[#This Row],[PQGUID]]</f>
        <v>53cLJ9maGxLIO7jJOMikQa78wVA7YnBFnvaegzh1b0Ty</v>
      </c>
      <c r="D21" t="str">
        <f>IF(INDEX(S2PQ[[S2PQGUID]:[Antwoord]],MATCH(S2PQ_relational[[#This Row],[PQGUID]],S2PQ[S2PQGUID],0),5)="nee",S2PQ_relational[[#This Row],[PIGUID]]&amp;"NO","-")</f>
        <v>-</v>
      </c>
    </row>
    <row r="22" spans="1:4" x14ac:dyDescent="0.25">
      <c r="A22" t="s">
        <v>126</v>
      </c>
      <c r="B22" t="s">
        <v>2291</v>
      </c>
      <c r="C22" t="str">
        <f>S2PQ_relational[[#This Row],[PIGUID]]&amp;S2PQ_relational[[#This Row],[PQGUID]]</f>
        <v>zTeiFZvpwcYT8I0X4LGjd78wVA7YnBFnvaegzh1b0Ty</v>
      </c>
      <c r="D22" t="str">
        <f>IF(INDEX(S2PQ[[S2PQGUID]:[Antwoord]],MATCH(S2PQ_relational[[#This Row],[PQGUID]],S2PQ[S2PQGUID],0),5)="nee",S2PQ_relational[[#This Row],[PIGUID]]&amp;"NO","-")</f>
        <v>-</v>
      </c>
    </row>
    <row r="23" spans="1:4" x14ac:dyDescent="0.25">
      <c r="A23" t="s">
        <v>1043</v>
      </c>
      <c r="B23" t="s">
        <v>2291</v>
      </c>
      <c r="C23" t="str">
        <f>S2PQ_relational[[#This Row],[PIGUID]]&amp;S2PQ_relational[[#This Row],[PQGUID]]</f>
        <v>bGUOIClk5fJfkQ2PSC5Yo78wVA7YnBFnvaegzh1b0Ty</v>
      </c>
      <c r="D23" t="str">
        <f>IF(INDEX(S2PQ[[S2PQGUID]:[Antwoord]],MATCH(S2PQ_relational[[#This Row],[PQGUID]],S2PQ[S2PQGUID],0),5)="nee",S2PQ_relational[[#This Row],[PIGUID]]&amp;"NO","-")</f>
        <v>-</v>
      </c>
    </row>
    <row r="24" spans="1:4" x14ac:dyDescent="0.25">
      <c r="A24" t="s">
        <v>145</v>
      </c>
      <c r="B24" t="s">
        <v>2291</v>
      </c>
      <c r="C24" t="str">
        <f>S2PQ_relational[[#This Row],[PIGUID]]&amp;S2PQ_relational[[#This Row],[PQGUID]]</f>
        <v>4EifHPT6iAprFqaYjJcXPx78wVA7YnBFnvaegzh1b0Ty</v>
      </c>
      <c r="D24" t="str">
        <f>IF(INDEX(S2PQ[[S2PQGUID]:[Antwoord]],MATCH(S2PQ_relational[[#This Row],[PQGUID]],S2PQ[S2PQGUID],0),5)="nee",S2PQ_relational[[#This Row],[PIGUID]]&amp;"NO","-")</f>
        <v>-</v>
      </c>
    </row>
    <row r="25" spans="1:4" x14ac:dyDescent="0.25">
      <c r="A25" t="s">
        <v>151</v>
      </c>
      <c r="B25" t="s">
        <v>2291</v>
      </c>
      <c r="C25" t="str">
        <f>S2PQ_relational[[#This Row],[PIGUID]]&amp;S2PQ_relational[[#This Row],[PQGUID]]</f>
        <v>4aPDoeTyqlNVgH7Oxvt5MN78wVA7YnBFnvaegzh1b0Ty</v>
      </c>
      <c r="D25" t="str">
        <f>IF(INDEX(S2PQ[[S2PQGUID]:[Antwoord]],MATCH(S2PQ_relational[[#This Row],[PQGUID]],S2PQ[S2PQGUID],0),5)="nee",S2PQ_relational[[#This Row],[PIGUID]]&amp;"NO","-")</f>
        <v>-</v>
      </c>
    </row>
    <row r="26" spans="1:4" x14ac:dyDescent="0.25">
      <c r="A26" t="s">
        <v>177</v>
      </c>
      <c r="B26" t="s">
        <v>2291</v>
      </c>
      <c r="C26" t="str">
        <f>S2PQ_relational[[#This Row],[PIGUID]]&amp;S2PQ_relational[[#This Row],[PQGUID]]</f>
        <v>6WR3u7wtuJvfHf6Z9rNIg78wVA7YnBFnvaegzh1b0Ty</v>
      </c>
      <c r="D26" t="str">
        <f>IF(INDEX(S2PQ[[S2PQGUID]:[Antwoord]],MATCH(S2PQ_relational[[#This Row],[PQGUID]],S2PQ[S2PQGUID],0),5)="nee",S2PQ_relational[[#This Row],[PIGUID]]&amp;"NO","-")</f>
        <v>-</v>
      </c>
    </row>
    <row r="27" spans="1:4" x14ac:dyDescent="0.25">
      <c r="A27" t="s">
        <v>196</v>
      </c>
      <c r="B27" t="s">
        <v>2291</v>
      </c>
      <c r="C27" t="str">
        <f>S2PQ_relational[[#This Row],[PIGUID]]&amp;S2PQ_relational[[#This Row],[PQGUID]]</f>
        <v>3ToajmpVrhj5TXiCLEnKzd78wVA7YnBFnvaegzh1b0Ty</v>
      </c>
      <c r="D27" t="str">
        <f>IF(INDEX(S2PQ[[S2PQGUID]:[Antwoord]],MATCH(S2PQ_relational[[#This Row],[PQGUID]],S2PQ[S2PQGUID],0),5)="nee",S2PQ_relational[[#This Row],[PIGUID]]&amp;"NO","-")</f>
        <v>-</v>
      </c>
    </row>
    <row r="28" spans="1:4" x14ac:dyDescent="0.25">
      <c r="A28" t="s">
        <v>210</v>
      </c>
      <c r="B28" t="s">
        <v>2291</v>
      </c>
      <c r="C28" t="str">
        <f>S2PQ_relational[[#This Row],[PIGUID]]&amp;S2PQ_relational[[#This Row],[PQGUID]]</f>
        <v>2PJJrwtoO00cfWO9E07WHW78wVA7YnBFnvaegzh1b0Ty</v>
      </c>
      <c r="D28" t="str">
        <f>IF(INDEX(S2PQ[[S2PQGUID]:[Antwoord]],MATCH(S2PQ_relational[[#This Row],[PQGUID]],S2PQ[S2PQGUID],0),5)="nee",S2PQ_relational[[#This Row],[PIGUID]]&amp;"NO","-")</f>
        <v>-</v>
      </c>
    </row>
    <row r="29" spans="1:4" x14ac:dyDescent="0.25">
      <c r="A29" t="s">
        <v>800</v>
      </c>
      <c r="B29" t="s">
        <v>2291</v>
      </c>
      <c r="C29" t="str">
        <f>S2PQ_relational[[#This Row],[PIGUID]]&amp;S2PQ_relational[[#This Row],[PQGUID]]</f>
        <v>7B88XM07CTRiUy0OoP9p3S78wVA7YnBFnvaegzh1b0Ty</v>
      </c>
      <c r="D29" t="str">
        <f>IF(INDEX(S2PQ[[S2PQGUID]:[Antwoord]],MATCH(S2PQ_relational[[#This Row],[PQGUID]],S2PQ[S2PQGUID],0),5)="nee",S2PQ_relational[[#This Row],[PIGUID]]&amp;"NO","-")</f>
        <v>-</v>
      </c>
    </row>
    <row r="30" spans="1:4" x14ac:dyDescent="0.25">
      <c r="A30" t="s">
        <v>794</v>
      </c>
      <c r="B30" t="s">
        <v>2291</v>
      </c>
      <c r="C30" t="str">
        <f>S2PQ_relational[[#This Row],[PIGUID]]&amp;S2PQ_relational[[#This Row],[PQGUID]]</f>
        <v>6EMafRe3t5Y3mnMxnrbv8F78wVA7YnBFnvaegzh1b0Ty</v>
      </c>
      <c r="D30" t="str">
        <f>IF(INDEX(S2PQ[[S2PQGUID]:[Antwoord]],MATCH(S2PQ_relational[[#This Row],[PQGUID]],S2PQ[S2PQGUID],0),5)="nee",S2PQ_relational[[#This Row],[PIGUID]]&amp;"NO","-")</f>
        <v>-</v>
      </c>
    </row>
    <row r="31" spans="1:4" x14ac:dyDescent="0.25">
      <c r="A31" t="s">
        <v>216</v>
      </c>
      <c r="B31" t="s">
        <v>2291</v>
      </c>
      <c r="C31" t="str">
        <f>S2PQ_relational[[#This Row],[PIGUID]]&amp;S2PQ_relational[[#This Row],[PQGUID]]</f>
        <v>6agNB6KtK3MjTVsJYdiMIR78wVA7YnBFnvaegzh1b0Ty</v>
      </c>
      <c r="D31" t="str">
        <f>IF(INDEX(S2PQ[[S2PQGUID]:[Antwoord]],MATCH(S2PQ_relational[[#This Row],[PQGUID]],S2PQ[S2PQGUID],0),5)="nee",S2PQ_relational[[#This Row],[PIGUID]]&amp;"NO","-")</f>
        <v>-</v>
      </c>
    </row>
    <row r="32" spans="1:4" x14ac:dyDescent="0.25">
      <c r="A32" t="s">
        <v>787</v>
      </c>
      <c r="B32" t="s">
        <v>2291</v>
      </c>
      <c r="C32" t="str">
        <f>S2PQ_relational[[#This Row],[PIGUID]]&amp;S2PQ_relational[[#This Row],[PQGUID]]</f>
        <v>5SBH4UVkiiyFpOPmsDBTJW78wVA7YnBFnvaegzh1b0Ty</v>
      </c>
      <c r="D32" t="str">
        <f>IF(INDEX(S2PQ[[S2PQGUID]:[Antwoord]],MATCH(S2PQ_relational[[#This Row],[PQGUID]],S2PQ[S2PQGUID],0),5)="nee",S2PQ_relational[[#This Row],[PIGUID]]&amp;"NO","-")</f>
        <v>-</v>
      </c>
    </row>
    <row r="33" spans="1:4" x14ac:dyDescent="0.25">
      <c r="A33" t="s">
        <v>1025</v>
      </c>
      <c r="B33" t="s">
        <v>2291</v>
      </c>
      <c r="C33" t="str">
        <f>S2PQ_relational[[#This Row],[PIGUID]]&amp;S2PQ_relational[[#This Row],[PQGUID]]</f>
        <v>4elU6YivpDUP8Zg3hYzRUR78wVA7YnBFnvaegzh1b0Ty</v>
      </c>
      <c r="D33" t="str">
        <f>IF(INDEX(S2PQ[[S2PQGUID]:[Antwoord]],MATCH(S2PQ_relational[[#This Row],[PQGUID]],S2PQ[S2PQGUID],0),5)="nee",S2PQ_relational[[#This Row],[PIGUID]]&amp;"NO","-")</f>
        <v>-</v>
      </c>
    </row>
    <row r="34" spans="1:4" x14ac:dyDescent="0.25">
      <c r="A34" t="s">
        <v>1019</v>
      </c>
      <c r="B34" t="s">
        <v>2291</v>
      </c>
      <c r="C34" t="str">
        <f>S2PQ_relational[[#This Row],[PIGUID]]&amp;S2PQ_relational[[#This Row],[PQGUID]]</f>
        <v>4Z90n5MuwIly9eLPYBpn4i78wVA7YnBFnvaegzh1b0Ty</v>
      </c>
      <c r="D34" t="str">
        <f>IF(INDEX(S2PQ[[S2PQGUID]:[Antwoord]],MATCH(S2PQ_relational[[#This Row],[PQGUID]],S2PQ[S2PQGUID],0),5)="nee",S2PQ_relational[[#This Row],[PIGUID]]&amp;"NO","-")</f>
        <v>-</v>
      </c>
    </row>
    <row r="35" spans="1:4" x14ac:dyDescent="0.25">
      <c r="A35" t="s">
        <v>896</v>
      </c>
      <c r="B35" t="s">
        <v>2291</v>
      </c>
      <c r="C35" t="str">
        <f>S2PQ_relational[[#This Row],[PIGUID]]&amp;S2PQ_relational[[#This Row],[PQGUID]]</f>
        <v>46SFKyIYeUQ3Fa48McaHks78wVA7YnBFnvaegzh1b0Ty</v>
      </c>
      <c r="D35" t="str">
        <f>IF(INDEX(S2PQ[[S2PQGUID]:[Antwoord]],MATCH(S2PQ_relational[[#This Row],[PQGUID]],S2PQ[S2PQGUID],0),5)="nee",S2PQ_relational[[#This Row],[PIGUID]]&amp;"NO","-")</f>
        <v>-</v>
      </c>
    </row>
    <row r="36" spans="1:4" x14ac:dyDescent="0.25">
      <c r="A36" t="s">
        <v>880</v>
      </c>
      <c r="B36" t="s">
        <v>2291</v>
      </c>
      <c r="C36" t="str">
        <f>S2PQ_relational[[#This Row],[PIGUID]]&amp;S2PQ_relational[[#This Row],[PQGUID]]</f>
        <v>1pZB76SwBalQpUvgXPZztD78wVA7YnBFnvaegzh1b0Ty</v>
      </c>
      <c r="D36" t="str">
        <f>IF(INDEX(S2PQ[[S2PQGUID]:[Antwoord]],MATCH(S2PQ_relational[[#This Row],[PQGUID]],S2PQ[S2PQGUID],0),5)="nee",S2PQ_relational[[#This Row],[PIGUID]]&amp;"NO","-")</f>
        <v>-</v>
      </c>
    </row>
    <row r="37" spans="1:4" x14ac:dyDescent="0.25">
      <c r="A37" t="s">
        <v>738</v>
      </c>
      <c r="B37" t="s">
        <v>2291</v>
      </c>
      <c r="C37" t="str">
        <f>S2PQ_relational[[#This Row],[PIGUID]]&amp;S2PQ_relational[[#This Row],[PQGUID]]</f>
        <v>1NFjOpRSK9GSK6XEPeZpKu78wVA7YnBFnvaegzh1b0Ty</v>
      </c>
      <c r="D37" t="str">
        <f>IF(INDEX(S2PQ[[S2PQGUID]:[Antwoord]],MATCH(S2PQ_relational[[#This Row],[PQGUID]],S2PQ[S2PQGUID],0),5)="nee",S2PQ_relational[[#This Row],[PIGUID]]&amp;"NO","-")</f>
        <v>-</v>
      </c>
    </row>
    <row r="38" spans="1:4" x14ac:dyDescent="0.25">
      <c r="A38" t="s">
        <v>262</v>
      </c>
      <c r="B38" t="s">
        <v>2291</v>
      </c>
      <c r="C38" t="str">
        <f>S2PQ_relational[[#This Row],[PIGUID]]&amp;S2PQ_relational[[#This Row],[PQGUID]]</f>
        <v>6B5jWeiOj96PjZqovnrt3378wVA7YnBFnvaegzh1b0Ty</v>
      </c>
      <c r="D38" t="str">
        <f>IF(INDEX(S2PQ[[S2PQGUID]:[Antwoord]],MATCH(S2PQ_relational[[#This Row],[PQGUID]],S2PQ[S2PQGUID],0),5)="nee",S2PQ_relational[[#This Row],[PIGUID]]&amp;"NO","-")</f>
        <v>-</v>
      </c>
    </row>
    <row r="39" spans="1:4" x14ac:dyDescent="0.25">
      <c r="A39" t="s">
        <v>256</v>
      </c>
      <c r="B39" t="s">
        <v>2291</v>
      </c>
      <c r="C39" t="str">
        <f>S2PQ_relational[[#This Row],[PIGUID]]&amp;S2PQ_relational[[#This Row],[PQGUID]]</f>
        <v>5g8L8Yv6zcuFjeWVlU8YiL78wVA7YnBFnvaegzh1b0Ty</v>
      </c>
      <c r="D39" t="str">
        <f>IF(INDEX(S2PQ[[S2PQGUID]:[Antwoord]],MATCH(S2PQ_relational[[#This Row],[PQGUID]],S2PQ[S2PQGUID],0),5)="nee",S2PQ_relational[[#This Row],[PIGUID]]&amp;"NO","-")</f>
        <v>-</v>
      </c>
    </row>
    <row r="40" spans="1:4" x14ac:dyDescent="0.25">
      <c r="A40" t="s">
        <v>275</v>
      </c>
      <c r="B40" t="s">
        <v>2291</v>
      </c>
      <c r="C40" t="str">
        <f>S2PQ_relational[[#This Row],[PIGUID]]&amp;S2PQ_relational[[#This Row],[PQGUID]]</f>
        <v>3F5wfmk1zAArbWYWlPKu9R78wVA7YnBFnvaegzh1b0Ty</v>
      </c>
      <c r="D40" t="str">
        <f>IF(INDEX(S2PQ[[S2PQGUID]:[Antwoord]],MATCH(S2PQ_relational[[#This Row],[PQGUID]],S2PQ[S2PQGUID],0),5)="nee",S2PQ_relational[[#This Row],[PIGUID]]&amp;"NO","-")</f>
        <v>-</v>
      </c>
    </row>
    <row r="41" spans="1:4" x14ac:dyDescent="0.25">
      <c r="A41" t="s">
        <v>268</v>
      </c>
      <c r="B41" t="s">
        <v>2291</v>
      </c>
      <c r="C41" t="str">
        <f>S2PQ_relational[[#This Row],[PIGUID]]&amp;S2PQ_relational[[#This Row],[PQGUID]]</f>
        <v>3ebLYGBPEs54Qayv6G7dKB78wVA7YnBFnvaegzh1b0Ty</v>
      </c>
      <c r="D41" t="str">
        <f>IF(INDEX(S2PQ[[S2PQGUID]:[Antwoord]],MATCH(S2PQ_relational[[#This Row],[PQGUID]],S2PQ[S2PQGUID],0),5)="nee",S2PQ_relational[[#This Row],[PIGUID]]&amp;"NO","-")</f>
        <v>-</v>
      </c>
    </row>
    <row r="42" spans="1:4" x14ac:dyDescent="0.25">
      <c r="A42" t="s">
        <v>302</v>
      </c>
      <c r="B42" t="s">
        <v>2291</v>
      </c>
      <c r="C42" t="str">
        <f>S2PQ_relational[[#This Row],[PIGUID]]&amp;S2PQ_relational[[#This Row],[PQGUID]]</f>
        <v>6GD9zqi1cCUgRFhygYCirx78wVA7YnBFnvaegzh1b0Ty</v>
      </c>
      <c r="D42" t="str">
        <f>IF(INDEX(S2PQ[[S2PQGUID]:[Antwoord]],MATCH(S2PQ_relational[[#This Row],[PQGUID]],S2PQ[S2PQGUID],0),5)="nee",S2PQ_relational[[#This Row],[PIGUID]]&amp;"NO","-")</f>
        <v>-</v>
      </c>
    </row>
    <row r="43" spans="1:4" x14ac:dyDescent="0.25">
      <c r="A43" t="s">
        <v>768</v>
      </c>
      <c r="B43" t="s">
        <v>2291</v>
      </c>
      <c r="C43" t="str">
        <f>S2PQ_relational[[#This Row],[PIGUID]]&amp;S2PQ_relational[[#This Row],[PQGUID]]</f>
        <v>5gpVd4rImtHIyfVoyqcNVO78wVA7YnBFnvaegzh1b0Ty</v>
      </c>
      <c r="D43" t="str">
        <f>IF(INDEX(S2PQ[[S2PQGUID]:[Antwoord]],MATCH(S2PQ_relational[[#This Row],[PQGUID]],S2PQ[S2PQGUID],0),5)="nee",S2PQ_relational[[#This Row],[PIGUID]]&amp;"NO","-")</f>
        <v>-</v>
      </c>
    </row>
    <row r="44" spans="1:4" x14ac:dyDescent="0.25">
      <c r="A44" t="s">
        <v>235</v>
      </c>
      <c r="B44" t="s">
        <v>2291</v>
      </c>
      <c r="C44" t="str">
        <f>S2PQ_relational[[#This Row],[PIGUID]]&amp;S2PQ_relational[[#This Row],[PQGUID]]</f>
        <v>d2dn4gZTWN0Vd33TcLQqM78wVA7YnBFnvaegzh1b0Ty</v>
      </c>
      <c r="D44" t="str">
        <f>IF(INDEX(S2PQ[[S2PQGUID]:[Antwoord]],MATCH(S2PQ_relational[[#This Row],[PQGUID]],S2PQ[S2PQGUID],0),5)="nee",S2PQ_relational[[#This Row],[PIGUID]]&amp;"NO","-")</f>
        <v>-</v>
      </c>
    </row>
    <row r="45" spans="1:4" x14ac:dyDescent="0.25">
      <c r="A45" t="s">
        <v>157</v>
      </c>
      <c r="B45" t="s">
        <v>2291</v>
      </c>
      <c r="C45" t="str">
        <f>S2PQ_relational[[#This Row],[PIGUID]]&amp;S2PQ_relational[[#This Row],[PQGUID]]</f>
        <v>10CP51JRtCxtSJ8KB5UYB578wVA7YnBFnvaegzh1b0Ty</v>
      </c>
      <c r="D45" t="str">
        <f>IF(INDEX(S2PQ[[S2PQGUID]:[Antwoord]],MATCH(S2PQ_relational[[#This Row],[PQGUID]],S2PQ[S2PQGUID],0),5)="nee",S2PQ_relational[[#This Row],[PIGUID]]&amp;"NO","-")</f>
        <v>-</v>
      </c>
    </row>
    <row r="46" spans="1:4" x14ac:dyDescent="0.25">
      <c r="A46" t="s">
        <v>1031</v>
      </c>
      <c r="B46" t="s">
        <v>2291</v>
      </c>
      <c r="C46" t="str">
        <f>S2PQ_relational[[#This Row],[PIGUID]]&amp;S2PQ_relational[[#This Row],[PQGUID]]</f>
        <v>5KIEflmEkRab02DSZ7tcaP78wVA7YnBFnvaegzh1b0Ty</v>
      </c>
      <c r="D46" t="str">
        <f>IF(INDEX(S2PQ[[S2PQGUID]:[Antwoord]],MATCH(S2PQ_relational[[#This Row],[PQGUID]],S2PQ[S2PQGUID],0),5)="nee",S2PQ_relational[[#This Row],[PIGUID]]&amp;"NO","-")</f>
        <v>-</v>
      </c>
    </row>
    <row r="47" spans="1:4" x14ac:dyDescent="0.25">
      <c r="A47" t="s">
        <v>170</v>
      </c>
      <c r="B47" t="s">
        <v>2291</v>
      </c>
      <c r="C47" t="str">
        <f>S2PQ_relational[[#This Row],[PIGUID]]&amp;S2PQ_relational[[#This Row],[PQGUID]]</f>
        <v>55ugPmyn6XaTaK8oSmHrV978wVA7YnBFnvaegzh1b0Ty</v>
      </c>
      <c r="D47" t="str">
        <f>IF(INDEX(S2PQ[[S2PQGUID]:[Antwoord]],MATCH(S2PQ_relational[[#This Row],[PQGUID]],S2PQ[S2PQGUID],0),5)="nee",S2PQ_relational[[#This Row],[PIGUID]]&amp;"NO","-")</f>
        <v>-</v>
      </c>
    </row>
    <row r="48" spans="1:4" x14ac:dyDescent="0.25">
      <c r="A48" t="s">
        <v>184</v>
      </c>
      <c r="B48" t="s">
        <v>2291</v>
      </c>
      <c r="C48" t="str">
        <f>S2PQ_relational[[#This Row],[PIGUID]]&amp;S2PQ_relational[[#This Row],[PQGUID]]</f>
        <v>62F1Dtyjl91QqbBkoZ49Ap78wVA7YnBFnvaegzh1b0Ty</v>
      </c>
      <c r="D48" t="str">
        <f>IF(INDEX(S2PQ[[S2PQGUID]:[Antwoord]],MATCH(S2PQ_relational[[#This Row],[PQGUID]],S2PQ[S2PQGUID],0),5)="nee",S2PQ_relational[[#This Row],[PIGUID]]&amp;"NO","-")</f>
        <v>-</v>
      </c>
    </row>
    <row r="49" spans="1:4" x14ac:dyDescent="0.25">
      <c r="A49" t="s">
        <v>190</v>
      </c>
      <c r="B49" t="s">
        <v>2291</v>
      </c>
      <c r="C49" t="str">
        <f>S2PQ_relational[[#This Row],[PIGUID]]&amp;S2PQ_relational[[#This Row],[PQGUID]]</f>
        <v>7KHGFzghP0Xmjm0ttH5hdv78wVA7YnBFnvaegzh1b0Ty</v>
      </c>
      <c r="D49" t="str">
        <f>IF(INDEX(S2PQ[[S2PQGUID]:[Antwoord]],MATCH(S2PQ_relational[[#This Row],[PQGUID]],S2PQ[S2PQGUID],0),5)="nee",S2PQ_relational[[#This Row],[PIGUID]]&amp;"NO","-")</f>
        <v>-</v>
      </c>
    </row>
    <row r="50" spans="1:4" x14ac:dyDescent="0.25">
      <c r="A50" t="s">
        <v>222</v>
      </c>
      <c r="B50" t="s">
        <v>2291</v>
      </c>
      <c r="C50" t="str">
        <f>S2PQ_relational[[#This Row],[PIGUID]]&amp;S2PQ_relational[[#This Row],[PQGUID]]</f>
        <v>GrWM6LSjdibnpeJcmYNl878wVA7YnBFnvaegzh1b0Ty</v>
      </c>
      <c r="D50" t="str">
        <f>IF(INDEX(S2PQ[[S2PQGUID]:[Antwoord]],MATCH(S2PQ_relational[[#This Row],[PQGUID]],S2PQ[S2PQGUID],0),5)="nee",S2PQ_relational[[#This Row],[PIGUID]]&amp;"NO","-")</f>
        <v>-</v>
      </c>
    </row>
    <row r="51" spans="1:4" x14ac:dyDescent="0.25">
      <c r="A51" t="s">
        <v>410</v>
      </c>
      <c r="B51" t="s">
        <v>2292</v>
      </c>
      <c r="C51" t="str">
        <f>S2PQ_relational[[#This Row],[PIGUID]]&amp;S2PQ_relational[[#This Row],[PQGUID]]</f>
        <v>3XAgnXz2B2MkrodMxTOllI7o0xBDTKxcKpHsZRwunVdc</v>
      </c>
      <c r="D51" t="str">
        <f>IF(INDEX(S2PQ[[S2PQGUID]:[Antwoord]],MATCH(S2PQ_relational[[#This Row],[PQGUID]],S2PQ[S2PQGUID],0),5)="nee",S2PQ_relational[[#This Row],[PIGUID]]&amp;"NO","-")</f>
        <v>-</v>
      </c>
    </row>
    <row r="52" spans="1:4" x14ac:dyDescent="0.25">
      <c r="A52" t="s">
        <v>417</v>
      </c>
      <c r="B52" t="s">
        <v>2292</v>
      </c>
      <c r="C52" t="str">
        <f>S2PQ_relational[[#This Row],[PIGUID]]&amp;S2PQ_relational[[#This Row],[PQGUID]]</f>
        <v>6PXBd5F7khUis9LNtJ7uMx7o0xBDTKxcKpHsZRwunVdc</v>
      </c>
      <c r="D52" t="str">
        <f>IF(INDEX(S2PQ[[S2PQGUID]:[Antwoord]],MATCH(S2PQ_relational[[#This Row],[PQGUID]],S2PQ[S2PQGUID],0),5)="nee",S2PQ_relational[[#This Row],[PIGUID]]&amp;"NO","-")</f>
        <v>-</v>
      </c>
    </row>
    <row r="53" spans="1:4" x14ac:dyDescent="0.25">
      <c r="A53" t="s">
        <v>874</v>
      </c>
      <c r="B53" t="s">
        <v>2292</v>
      </c>
      <c r="C53" t="str">
        <f>S2PQ_relational[[#This Row],[PIGUID]]&amp;S2PQ_relational[[#This Row],[PQGUID]]</f>
        <v>6Z0Zehhoet77UdLkNpAK487o0xBDTKxcKpHsZRwunVdc</v>
      </c>
      <c r="D53" t="str">
        <f>IF(INDEX(S2PQ[[S2PQGUID]:[Antwoord]],MATCH(S2PQ_relational[[#This Row],[PQGUID]],S2PQ[S2PQGUID],0),5)="nee",S2PQ_relational[[#This Row],[PIGUID]]&amp;"NO","-")</f>
        <v>-</v>
      </c>
    </row>
    <row r="54" spans="1:4" x14ac:dyDescent="0.25">
      <c r="A54" t="s">
        <v>806</v>
      </c>
      <c r="B54" t="s">
        <v>2293</v>
      </c>
      <c r="C54" t="str">
        <f>S2PQ_relational[[#This Row],[PIGUID]]&amp;S2PQ_relational[[#This Row],[PQGUID]]</f>
        <v>3iN0dj8MxhwAmPvSDUtPip1DKo9zqfflOcZsDUt4F8bK</v>
      </c>
      <c r="D54" t="str">
        <f>IF(INDEX(S2PQ[[S2PQGUID]:[Antwoord]],MATCH(S2PQ_relational[[#This Row],[PQGUID]],S2PQ[S2PQGUID],0),5)="nee",S2PQ_relational[[#This Row],[PIGUID]]&amp;"NO","-")</f>
        <v>-</v>
      </c>
    </row>
    <row r="55" spans="1:4" x14ac:dyDescent="0.25">
      <c r="A55" t="s">
        <v>51</v>
      </c>
      <c r="B55" t="s">
        <v>2293</v>
      </c>
      <c r="C55" t="str">
        <f>S2PQ_relational[[#This Row],[PIGUID]]&amp;S2PQ_relational[[#This Row],[PQGUID]]</f>
        <v>3RDU80FZodR5KDkY5DZdlS1DKo9zqfflOcZsDUt4F8bK</v>
      </c>
      <c r="D55" t="str">
        <f>IF(INDEX(S2PQ[[S2PQGUID]:[Antwoord]],MATCH(S2PQ_relational[[#This Row],[PQGUID]],S2PQ[S2PQGUID],0),5)="nee",S2PQ_relational[[#This Row],[PIGUID]]&amp;"NO","-")</f>
        <v>-</v>
      </c>
    </row>
    <row r="56" spans="1:4" x14ac:dyDescent="0.25">
      <c r="A56" t="s">
        <v>744</v>
      </c>
      <c r="B56" t="s">
        <v>2294</v>
      </c>
      <c r="C56" t="str">
        <f>S2PQ_relational[[#This Row],[PIGUID]]&amp;S2PQ_relational[[#This Row],[PQGUID]]</f>
        <v>7i5C0hXneQ9Ts42qUlx9bT6WUvJ8mCZ5jZz6OMmg6bGM</v>
      </c>
      <c r="D56" t="str">
        <f>IF(INDEX(S2PQ[[S2PQGUID]:[Antwoord]],MATCH(S2PQ_relational[[#This Row],[PQGUID]],S2PQ[S2PQGUID],0),5)="nee",S2PQ_relational[[#This Row],[PIGUID]]&amp;"NO","-")</f>
        <v>-</v>
      </c>
    </row>
    <row r="57" spans="1:4" x14ac:dyDescent="0.25">
      <c r="A57" t="s">
        <v>380</v>
      </c>
      <c r="B57" t="s">
        <v>2294</v>
      </c>
      <c r="C57" t="str">
        <f>S2PQ_relational[[#This Row],[PIGUID]]&amp;S2PQ_relational[[#This Row],[PQGUID]]</f>
        <v>6A3ffduopCYBDPs2ia3uU26WUvJ8mCZ5jZz6OMmg6bGM</v>
      </c>
      <c r="D57" t="str">
        <f>IF(INDEX(S2PQ[[S2PQGUID]:[Antwoord]],MATCH(S2PQ_relational[[#This Row],[PQGUID]],S2PQ[S2PQGUID],0),5)="nee",S2PQ_relational[[#This Row],[PIGUID]]&amp;"NO","-")</f>
        <v>-</v>
      </c>
    </row>
    <row r="58" spans="1:4" x14ac:dyDescent="0.25">
      <c r="A58" t="s">
        <v>339</v>
      </c>
      <c r="B58" t="s">
        <v>2294</v>
      </c>
      <c r="C58" t="str">
        <f>S2PQ_relational[[#This Row],[PIGUID]]&amp;S2PQ_relational[[#This Row],[PQGUID]]</f>
        <v>2AkWRCSbZwSgg3JGSyni9q6WUvJ8mCZ5jZz6OMmg6bGM</v>
      </c>
      <c r="D58" t="str">
        <f>IF(INDEX(S2PQ[[S2PQGUID]:[Antwoord]],MATCH(S2PQ_relational[[#This Row],[PQGUID]],S2PQ[S2PQGUID],0),5)="nee",S2PQ_relational[[#This Row],[PIGUID]]&amp;"NO","-")</f>
        <v>-</v>
      </c>
    </row>
    <row r="59" spans="1:4" x14ac:dyDescent="0.25">
      <c r="A59" t="s">
        <v>410</v>
      </c>
      <c r="B59" t="s">
        <v>2294</v>
      </c>
      <c r="C59" t="str">
        <f>S2PQ_relational[[#This Row],[PIGUID]]&amp;S2PQ_relational[[#This Row],[PQGUID]]</f>
        <v>3XAgnXz2B2MkrodMxTOllI6WUvJ8mCZ5jZz6OMmg6bGM</v>
      </c>
      <c r="D59" t="str">
        <f>IF(INDEX(S2PQ[[S2PQGUID]:[Antwoord]],MATCH(S2PQ_relational[[#This Row],[PQGUID]],S2PQ[S2PQGUID],0),5)="nee",S2PQ_relational[[#This Row],[PIGUID]]&amp;"NO","-")</f>
        <v>-</v>
      </c>
    </row>
    <row r="60" spans="1:4" x14ac:dyDescent="0.25">
      <c r="A60" t="s">
        <v>417</v>
      </c>
      <c r="B60" t="s">
        <v>2294</v>
      </c>
      <c r="C60" t="str">
        <f>S2PQ_relational[[#This Row],[PIGUID]]&amp;S2PQ_relational[[#This Row],[PQGUID]]</f>
        <v>6PXBd5F7khUis9LNtJ7uMx6WUvJ8mCZ5jZz6OMmg6bGM</v>
      </c>
      <c r="D60" t="str">
        <f>IF(INDEX(S2PQ[[S2PQGUID]:[Antwoord]],MATCH(S2PQ_relational[[#This Row],[PQGUID]],S2PQ[S2PQGUID],0),5)="nee",S2PQ_relational[[#This Row],[PIGUID]]&amp;"NO","-")</f>
        <v>-</v>
      </c>
    </row>
    <row r="61" spans="1:4" x14ac:dyDescent="0.25">
      <c r="A61" t="s">
        <v>874</v>
      </c>
      <c r="B61" t="s">
        <v>2294</v>
      </c>
      <c r="C61" t="str">
        <f>S2PQ_relational[[#This Row],[PIGUID]]&amp;S2PQ_relational[[#This Row],[PQGUID]]</f>
        <v>6Z0Zehhoet77UdLkNpAK486WUvJ8mCZ5jZz6OMmg6bGM</v>
      </c>
      <c r="D61" t="str">
        <f>IF(INDEX(S2PQ[[S2PQGUID]:[Antwoord]],MATCH(S2PQ_relational[[#This Row],[PQGUID]],S2PQ[S2PQGUID],0),5)="nee",S2PQ_relational[[#This Row],[PIGUID]]&amp;"NO","-")</f>
        <v>-</v>
      </c>
    </row>
    <row r="62" spans="1:4" x14ac:dyDescent="0.25">
      <c r="A62" t="s">
        <v>366</v>
      </c>
      <c r="B62" t="s">
        <v>2295</v>
      </c>
      <c r="C62" t="str">
        <f>S2PQ_relational[[#This Row],[PIGUID]]&amp;S2PQ_relational[[#This Row],[PQGUID]]</f>
        <v>2VjbjKk5ZqRQIy6Ryw04qk4C7ap9WXrPsgE102XE9985</v>
      </c>
      <c r="D62" t="str">
        <f>IF(INDEX(S2PQ[[S2PQGUID]:[Antwoord]],MATCH(S2PQ_relational[[#This Row],[PQGUID]],S2PQ[S2PQGUID],0),5)="nee",S2PQ_relational[[#This Row],[PIGUID]]&amp;"NO","-")</f>
        <v>-</v>
      </c>
    </row>
    <row r="63" spans="1:4" x14ac:dyDescent="0.25">
      <c r="A63" t="s">
        <v>714</v>
      </c>
      <c r="B63" t="s">
        <v>2295</v>
      </c>
      <c r="C63" t="str">
        <f>S2PQ_relational[[#This Row],[PIGUID]]&amp;S2PQ_relational[[#This Row],[PQGUID]]</f>
        <v>4YFCgG7VKoe1C4rTqyvkvo4C7ap9WXrPsgE102XE9985</v>
      </c>
      <c r="D63" t="str">
        <f>IF(INDEX(S2PQ[[S2PQGUID]:[Antwoord]],MATCH(S2PQ_relational[[#This Row],[PQGUID]],S2PQ[S2PQGUID],0),5)="nee",S2PQ_relational[[#This Row],[PIGUID]]&amp;"NO","-")</f>
        <v>-</v>
      </c>
    </row>
    <row r="64" spans="1:4" x14ac:dyDescent="0.25">
      <c r="A64" t="s">
        <v>480</v>
      </c>
      <c r="B64" t="s">
        <v>2295</v>
      </c>
      <c r="C64" t="str">
        <f>S2PQ_relational[[#This Row],[PIGUID]]&amp;S2PQ_relational[[#This Row],[PQGUID]]</f>
        <v>1gZll4bOCxosKoKhEl2rq84C7ap9WXrPsgE102XE9985</v>
      </c>
      <c r="D64" t="str">
        <f>IF(INDEX(S2PQ[[S2PQGUID]:[Antwoord]],MATCH(S2PQ_relational[[#This Row],[PQGUID]],S2PQ[S2PQGUID],0),5)="nee",S2PQ_relational[[#This Row],[PIGUID]]&amp;"NO","-")</f>
        <v>-</v>
      </c>
    </row>
    <row r="65" spans="1:4" x14ac:dyDescent="0.25">
      <c r="A65" t="s">
        <v>505</v>
      </c>
      <c r="B65" t="s">
        <v>2295</v>
      </c>
      <c r="C65" t="str">
        <f>S2PQ_relational[[#This Row],[PIGUID]]&amp;S2PQ_relational[[#This Row],[PQGUID]]</f>
        <v>63xuzVUvh3fq7hsPyML6ds4C7ap9WXrPsgE102XE9985</v>
      </c>
      <c r="D65" t="str">
        <f>IF(INDEX(S2PQ[[S2PQGUID]:[Antwoord]],MATCH(S2PQ_relational[[#This Row],[PQGUID]],S2PQ[S2PQGUID],0),5)="nee",S2PQ_relational[[#This Row],[PIGUID]]&amp;"NO","-")</f>
        <v>-</v>
      </c>
    </row>
    <row r="66" spans="1:4" x14ac:dyDescent="0.25">
      <c r="A66" t="s">
        <v>690</v>
      </c>
      <c r="B66" t="s">
        <v>2296</v>
      </c>
      <c r="C66" t="str">
        <f>S2PQ_relational[[#This Row],[PIGUID]]&amp;S2PQ_relational[[#This Row],[PQGUID]]</f>
        <v>2tv4TW2qPQqZzCJtVpMtXf2da4xRvctaGroBQaFMVdXV</v>
      </c>
      <c r="D66" t="str">
        <f>IF(INDEX(S2PQ[[S2PQGUID]:[Antwoord]],MATCH(S2PQ_relational[[#This Row],[PQGUID]],S2PQ[S2PQGUID],0),5)="nee",S2PQ_relational[[#This Row],[PIGUID]]&amp;"NO","-")</f>
        <v>-</v>
      </c>
    </row>
    <row r="67" spans="1:4" x14ac:dyDescent="0.25">
      <c r="A67" t="s">
        <v>702</v>
      </c>
      <c r="B67" t="s">
        <v>2296</v>
      </c>
      <c r="C67" t="str">
        <f>S2PQ_relational[[#This Row],[PIGUID]]&amp;S2PQ_relational[[#This Row],[PQGUID]]</f>
        <v>3JEp9Z2OdjxYyKhQS8bBHM2da4xRvctaGroBQaFMVdXV</v>
      </c>
      <c r="D67" t="str">
        <f>IF(INDEX(S2PQ[[S2PQGUID]:[Antwoord]],MATCH(S2PQ_relational[[#This Row],[PQGUID]],S2PQ[S2PQGUID],0),5)="nee",S2PQ_relational[[#This Row],[PIGUID]]&amp;"NO","-")</f>
        <v>-</v>
      </c>
    </row>
    <row r="68" spans="1:4" x14ac:dyDescent="0.25">
      <c r="A68" t="s">
        <v>423</v>
      </c>
      <c r="B68" t="s">
        <v>2296</v>
      </c>
      <c r="C68" t="str">
        <f>S2PQ_relational[[#This Row],[PIGUID]]&amp;S2PQ_relational[[#This Row],[PQGUID]]</f>
        <v>7GJHldkb3WbO9dD9xzdm4Z2da4xRvctaGroBQaFMVdXV</v>
      </c>
      <c r="D68" t="str">
        <f>IF(INDEX(S2PQ[[S2PQGUID]:[Antwoord]],MATCH(S2PQ_relational[[#This Row],[PQGUID]],S2PQ[S2PQGUID],0),5)="nee",S2PQ_relational[[#This Row],[PIGUID]]&amp;"NO","-")</f>
        <v>-</v>
      </c>
    </row>
    <row r="69" spans="1:4" x14ac:dyDescent="0.25">
      <c r="A69" t="s">
        <v>443</v>
      </c>
      <c r="B69" t="s">
        <v>2296</v>
      </c>
      <c r="C69" t="str">
        <f>S2PQ_relational[[#This Row],[PIGUID]]&amp;S2PQ_relational[[#This Row],[PQGUID]]</f>
        <v>6p8eHn0JMjasmwCN7u2anS2da4xRvctaGroBQaFMVdXV</v>
      </c>
      <c r="D69" t="str">
        <f>IF(INDEX(S2PQ[[S2PQGUID]:[Antwoord]],MATCH(S2PQ_relational[[#This Row],[PQGUID]],S2PQ[S2PQGUID],0),5)="nee",S2PQ_relational[[#This Row],[PIGUID]]&amp;"NO","-")</f>
        <v>-</v>
      </c>
    </row>
    <row r="70" spans="1:4" x14ac:dyDescent="0.25">
      <c r="A70" t="s">
        <v>74</v>
      </c>
      <c r="B70" t="s">
        <v>2297</v>
      </c>
      <c r="C70" t="str">
        <f>S2PQ_relational[[#This Row],[PIGUID]]&amp;S2PQ_relational[[#This Row],[PQGUID]]</f>
        <v>4EKmI6V90BbBRZN1zYfwg67t4qfGXrdadx66xrfTpE0d</v>
      </c>
      <c r="D70" t="str">
        <f>IF(INDEX(S2PQ[[S2PQGUID]:[Antwoord]],MATCH(S2PQ_relational[[#This Row],[PQGUID]],S2PQ[S2PQGUID],0),5)="nee",S2PQ_relational[[#This Row],[PIGUID]]&amp;"NO","-")</f>
        <v>-</v>
      </c>
    </row>
    <row r="71" spans="1:4" x14ac:dyDescent="0.25">
      <c r="A71" t="s">
        <v>430</v>
      </c>
      <c r="B71" t="s">
        <v>2298</v>
      </c>
      <c r="C71" t="str">
        <f>S2PQ_relational[[#This Row],[PIGUID]]&amp;S2PQ_relational[[#This Row],[PQGUID]]</f>
        <v>5oCkXTJdFGwstXYPbMisck1DMh4nsjnxwoMXI3CEg6sF</v>
      </c>
      <c r="D71" t="str">
        <f>IF(INDEX(S2PQ[[S2PQGUID]:[Antwoord]],MATCH(S2PQ_relational[[#This Row],[PQGUID]],S2PQ[S2PQGUID],0),5)="nee",S2PQ_relational[[#This Row],[PIGUID]]&amp;"NO","-")</f>
        <v>-</v>
      </c>
    </row>
    <row r="72" spans="1:4" x14ac:dyDescent="0.25">
      <c r="A72" t="s">
        <v>708</v>
      </c>
      <c r="B72" t="s">
        <v>2298</v>
      </c>
      <c r="C72" t="str">
        <f>S2PQ_relational[[#This Row],[PIGUID]]&amp;S2PQ_relational[[#This Row],[PQGUID]]</f>
        <v>576nzgttvJJQqI6hrSGTLe1DMh4nsjnxwoMXI3CEg6sF</v>
      </c>
      <c r="D72" t="str">
        <f>IF(INDEX(S2PQ[[S2PQGUID]:[Antwoord]],MATCH(S2PQ_relational[[#This Row],[PQGUID]],S2PQ[S2PQGUID],0),5)="nee",S2PQ_relational[[#This Row],[PIGUID]]&amp;"NO","-")</f>
        <v>-</v>
      </c>
    </row>
    <row r="73" spans="1:4" x14ac:dyDescent="0.25">
      <c r="A73" t="s">
        <v>437</v>
      </c>
      <c r="B73" t="s">
        <v>2298</v>
      </c>
      <c r="C73" t="str">
        <f>S2PQ_relational[[#This Row],[PIGUID]]&amp;S2PQ_relational[[#This Row],[PQGUID]]</f>
        <v>7ifKEcvN3QUCLa7b59iPF51DMh4nsjnxwoMXI3CEg6sF</v>
      </c>
      <c r="D73" t="str">
        <f>IF(INDEX(S2PQ[[S2PQGUID]:[Antwoord]],MATCH(S2PQ_relational[[#This Row],[PQGUID]],S2PQ[S2PQGUID],0),5)="nee",S2PQ_relational[[#This Row],[PIGUID]]&amp;"NO","-")</f>
        <v>-</v>
      </c>
    </row>
    <row r="74" spans="1:4" x14ac:dyDescent="0.25">
      <c r="A74" t="s">
        <v>449</v>
      </c>
      <c r="B74" t="s">
        <v>2298</v>
      </c>
      <c r="C74" t="str">
        <f>S2PQ_relational[[#This Row],[PIGUID]]&amp;S2PQ_relational[[#This Row],[PQGUID]]</f>
        <v>lOpb0fLvZm9IJJqciS5cp1DMh4nsjnxwoMXI3CEg6sF</v>
      </c>
      <c r="D74" t="str">
        <f>IF(INDEX(S2PQ[[S2PQGUID]:[Antwoord]],MATCH(S2PQ_relational[[#This Row],[PQGUID]],S2PQ[S2PQGUID],0),5)="nee",S2PQ_relational[[#This Row],[PIGUID]]&amp;"NO","-")</f>
        <v>-</v>
      </c>
    </row>
    <row r="75" spans="1:4" x14ac:dyDescent="0.25">
      <c r="A75" t="s">
        <v>455</v>
      </c>
      <c r="B75" t="s">
        <v>2298</v>
      </c>
      <c r="C75" t="str">
        <f>S2PQ_relational[[#This Row],[PIGUID]]&amp;S2PQ_relational[[#This Row],[PQGUID]]</f>
        <v>3Q35u11oCNGGok4GkvdDq81DMh4nsjnxwoMXI3CEg6sF</v>
      </c>
      <c r="D75" t="str">
        <f>IF(INDEX(S2PQ[[S2PQGUID]:[Antwoord]],MATCH(S2PQ_relational[[#This Row],[PQGUID]],S2PQ[S2PQGUID],0),5)="nee",S2PQ_relational[[#This Row],[PIGUID]]&amp;"NO","-")</f>
        <v>-</v>
      </c>
    </row>
    <row r="76" spans="1:4" x14ac:dyDescent="0.25">
      <c r="A76" t="s">
        <v>81</v>
      </c>
      <c r="B76" t="s">
        <v>2299</v>
      </c>
      <c r="C76" t="str">
        <f>S2PQ_relational[[#This Row],[PIGUID]]&amp;S2PQ_relational[[#This Row],[PQGUID]]</f>
        <v>GUdCaPaR66EtZcJlULth24Zdmgt25UbXfgJxrggzCIy</v>
      </c>
      <c r="D76" t="str">
        <f>IF(INDEX(S2PQ[[S2PQGUID]:[Antwoord]],MATCH(S2PQ_relational[[#This Row],[PQGUID]],S2PQ[S2PQGUID],0),5)="nee",S2PQ_relational[[#This Row],[PIGUID]]&amp;"NO","-")</f>
        <v>-</v>
      </c>
    </row>
    <row r="77" spans="1:4" x14ac:dyDescent="0.25">
      <c r="A77" t="s">
        <v>106</v>
      </c>
      <c r="B77" t="s">
        <v>2299</v>
      </c>
      <c r="C77" t="str">
        <f>S2PQ_relational[[#This Row],[PIGUID]]&amp;S2PQ_relational[[#This Row],[PQGUID]]</f>
        <v>3vCxH2ZLcwjwO6MVABDrBg4Zdmgt25UbXfgJxrggzCIy</v>
      </c>
      <c r="D77" t="str">
        <f>IF(INDEX(S2PQ[[S2PQGUID]:[Antwoord]],MATCH(S2PQ_relational[[#This Row],[PQGUID]],S2PQ[S2PQGUID],0),5)="nee",S2PQ_relational[[#This Row],[PIGUID]]&amp;"NO","-")</f>
        <v>-</v>
      </c>
    </row>
    <row r="78" spans="1:4" x14ac:dyDescent="0.25">
      <c r="A78" t="s">
        <v>112</v>
      </c>
      <c r="B78" t="s">
        <v>2299</v>
      </c>
      <c r="C78" t="str">
        <f>S2PQ_relational[[#This Row],[PIGUID]]&amp;S2PQ_relational[[#This Row],[PQGUID]]</f>
        <v>7Y4CA7DOpZiZGcCS2TsFB4Zdmgt25UbXfgJxrggzCIy</v>
      </c>
      <c r="D78" t="str">
        <f>IF(INDEX(S2PQ[[S2PQGUID]:[Antwoord]],MATCH(S2PQ_relational[[#This Row],[PQGUID]],S2PQ[S2PQGUID],0),5)="nee",S2PQ_relational[[#This Row],[PIGUID]]&amp;"NO","-")</f>
        <v>-</v>
      </c>
    </row>
    <row r="79" spans="1:4" x14ac:dyDescent="0.25">
      <c r="A79" t="s">
        <v>100</v>
      </c>
      <c r="B79" t="s">
        <v>2299</v>
      </c>
      <c r="C79" t="str">
        <f>S2PQ_relational[[#This Row],[PIGUID]]&amp;S2PQ_relational[[#This Row],[PQGUID]]</f>
        <v>5QyCDmg1wno1ftPKe7flLi4Zdmgt25UbXfgJxrggzCIy</v>
      </c>
      <c r="D79" t="str">
        <f>IF(INDEX(S2PQ[[S2PQGUID]:[Antwoord]],MATCH(S2PQ_relational[[#This Row],[PQGUID]],S2PQ[S2PQGUID],0),5)="nee",S2PQ_relational[[#This Row],[PIGUID]]&amp;"NO","-")</f>
        <v>-</v>
      </c>
    </row>
    <row r="80" spans="1:4" x14ac:dyDescent="0.25">
      <c r="A80" t="s">
        <v>249</v>
      </c>
      <c r="B80" t="s">
        <v>2300</v>
      </c>
      <c r="C80" t="str">
        <f>S2PQ_relational[[#This Row],[PIGUID]]&amp;S2PQ_relational[[#This Row],[PQGUID]]</f>
        <v>1zHtqaoTLae9BewoD4j16z2X5jIQrwwam5QenXltA03n</v>
      </c>
      <c r="D80" t="str">
        <f>IF(INDEX(S2PQ[[S2PQGUID]:[Antwoord]],MATCH(S2PQ_relational[[#This Row],[PQGUID]],S2PQ[S2PQGUID],0),5)="nee",S2PQ_relational[[#This Row],[PIGUID]]&amp;"NO","-")</f>
        <v>-</v>
      </c>
    </row>
    <row r="81" spans="1:4" x14ac:dyDescent="0.25">
      <c r="A81" t="s">
        <v>535</v>
      </c>
      <c r="B81" t="s">
        <v>2301</v>
      </c>
      <c r="C81" t="str">
        <f>S2PQ_relational[[#This Row],[PIGUID]]&amp;S2PQ_relational[[#This Row],[PQGUID]]</f>
        <v>4uibv1wBBkNZaoSvJmqumT3gt3fIhN46QsU1qNjvnmb2</v>
      </c>
      <c r="D81" t="str">
        <f>IF(INDEX(S2PQ[[S2PQGUID]:[Antwoord]],MATCH(S2PQ_relational[[#This Row],[PQGUID]],S2PQ[S2PQGUID],0),5)="nee",S2PQ_relational[[#This Row],[PIGUID]]&amp;"NO","-")</f>
        <v>-</v>
      </c>
    </row>
    <row r="82" spans="1:4" x14ac:dyDescent="0.25">
      <c r="A82" t="s">
        <v>596</v>
      </c>
      <c r="B82" t="s">
        <v>2301</v>
      </c>
      <c r="C82" t="str">
        <f>S2PQ_relational[[#This Row],[PIGUID]]&amp;S2PQ_relational[[#This Row],[PQGUID]]</f>
        <v>5d1ifTrmvdzEhbLzwCDCrc3gt3fIhN46QsU1qNjvnmb2</v>
      </c>
      <c r="D82" t="str">
        <f>IF(INDEX(S2PQ[[S2PQGUID]:[Antwoord]],MATCH(S2PQ_relational[[#This Row],[PQGUID]],S2PQ[S2PQGUID],0),5)="nee",S2PQ_relational[[#This Row],[PIGUID]]&amp;"NO","-")</f>
        <v>-</v>
      </c>
    </row>
    <row r="83" spans="1:4" x14ac:dyDescent="0.25">
      <c r="A83" t="s">
        <v>622</v>
      </c>
      <c r="B83" t="s">
        <v>2301</v>
      </c>
      <c r="C83" t="str">
        <f>S2PQ_relational[[#This Row],[PIGUID]]&amp;S2PQ_relational[[#This Row],[PQGUID]]</f>
        <v>7F8v4Ys2sZGKS8GjyqaEDi3gt3fIhN46QsU1qNjvnmb2</v>
      </c>
      <c r="D83" t="str">
        <f>IF(INDEX(S2PQ[[S2PQGUID]:[Antwoord]],MATCH(S2PQ_relational[[#This Row],[PQGUID]],S2PQ[S2PQGUID],0),5)="nee",S2PQ_relational[[#This Row],[PIGUID]]&amp;"NO","-")</f>
        <v>-</v>
      </c>
    </row>
    <row r="84" spans="1:4" x14ac:dyDescent="0.25">
      <c r="A84" t="s">
        <v>652</v>
      </c>
      <c r="B84" t="s">
        <v>2301</v>
      </c>
      <c r="C84" t="str">
        <f>S2PQ_relational[[#This Row],[PIGUID]]&amp;S2PQ_relational[[#This Row],[PQGUID]]</f>
        <v>34hBNL3yGqP5fRTLvkBvac3gt3fIhN46QsU1qNjvnmb2</v>
      </c>
      <c r="D84" t="str">
        <f>IF(INDEX(S2PQ[[S2PQGUID]:[Antwoord]],MATCH(S2PQ_relational[[#This Row],[PQGUID]],S2PQ[S2PQGUID],0),5)="nee",S2PQ_relational[[#This Row],[PIGUID]]&amp;"NO","-")</f>
        <v>-</v>
      </c>
    </row>
    <row r="85" spans="1:4" x14ac:dyDescent="0.25">
      <c r="A85" t="s">
        <v>640</v>
      </c>
      <c r="B85" t="s">
        <v>2301</v>
      </c>
      <c r="C85" t="str">
        <f>S2PQ_relational[[#This Row],[PIGUID]]&amp;S2PQ_relational[[#This Row],[PQGUID]]</f>
        <v>5e8FSkOS0QVOKpIjSM8pq43gt3fIhN46QsU1qNjvnmb2</v>
      </c>
      <c r="D85" t="str">
        <f>IF(INDEX(S2PQ[[S2PQGUID]:[Antwoord]],MATCH(S2PQ_relational[[#This Row],[PQGUID]],S2PQ[S2PQGUID],0),5)="nee",S2PQ_relational[[#This Row],[PIGUID]]&amp;"NO","-")</f>
        <v>-</v>
      </c>
    </row>
    <row r="86" spans="1:4" x14ac:dyDescent="0.25">
      <c r="A86" t="s">
        <v>628</v>
      </c>
      <c r="B86" t="s">
        <v>2301</v>
      </c>
      <c r="C86" t="str">
        <f>S2PQ_relational[[#This Row],[PIGUID]]&amp;S2PQ_relational[[#This Row],[PQGUID]]</f>
        <v>5PjRiXstLC4CjnWsDhmPse3gt3fIhN46QsU1qNjvnmb2</v>
      </c>
      <c r="D86" t="str">
        <f>IF(INDEX(S2PQ[[S2PQGUID]:[Antwoord]],MATCH(S2PQ_relational[[#This Row],[PQGUID]],S2PQ[S2PQGUID],0),5)="nee",S2PQ_relational[[#This Row],[PIGUID]]&amp;"NO","-")</f>
        <v>-</v>
      </c>
    </row>
    <row r="87" spans="1:4" x14ac:dyDescent="0.25">
      <c r="A87" t="s">
        <v>888</v>
      </c>
      <c r="C87" t="str">
        <f>S2PQ_relational[[#This Row],[PIGUID]]&amp;S2PQ_relational[[#This Row],[PQGUID]]</f>
        <v>78zLnHv198GlquhgE5Xnsy</v>
      </c>
      <c r="D87" t="e">
        <f>IF(INDEX(S2PQ[[S2PQGUID]:[Antwoord]],MATCH(S2PQ_relational[[#This Row],[PQGUID]],S2PQ[S2PQGUID],0),5)="nee",S2PQ_relational[[#This Row],[PIGUID]]&amp;"NO","-")</f>
        <v>#N/A</v>
      </c>
    </row>
    <row r="88" spans="1:4" x14ac:dyDescent="0.25">
      <c r="A88" t="s">
        <v>902</v>
      </c>
      <c r="C88" t="str">
        <f>S2PQ_relational[[#This Row],[PIGUID]]&amp;S2PQ_relational[[#This Row],[PQGUID]]</f>
        <v>3begiMvTuWTZThyFdaYvaf</v>
      </c>
      <c r="D88" t="e">
        <f>IF(INDEX(S2PQ[[S2PQGUID]:[Antwoord]],MATCH(S2PQ_relational[[#This Row],[PQGUID]],S2PQ[S2PQGUID],0),5)="nee",S2PQ_relational[[#This Row],[PIGUID]]&amp;"NO","-")</f>
        <v>#N/A</v>
      </c>
    </row>
    <row r="89" spans="1:4" x14ac:dyDescent="0.25">
      <c r="A89" t="s">
        <v>909</v>
      </c>
      <c r="C89" t="str">
        <f>S2PQ_relational[[#This Row],[PIGUID]]&amp;S2PQ_relational[[#This Row],[PQGUID]]</f>
        <v>6m2CM7xng3ccCVsRIIf2Wf</v>
      </c>
      <c r="D89" t="e">
        <f>IF(INDEX(S2PQ[[S2PQGUID]:[Antwoord]],MATCH(S2PQ_relational[[#This Row],[PQGUID]],S2PQ[S2PQGUID],0),5)="nee",S2PQ_relational[[#This Row],[PIGUID]]&amp;"NO","-")</f>
        <v>#N/A</v>
      </c>
    </row>
    <row r="90" spans="1:4" x14ac:dyDescent="0.25">
      <c r="A90" t="s">
        <v>915</v>
      </c>
      <c r="C90" t="str">
        <f>S2PQ_relational[[#This Row],[PIGUID]]&amp;S2PQ_relational[[#This Row],[PQGUID]]</f>
        <v>6rZ8ty0b2nqZHjraxnlYCn</v>
      </c>
      <c r="D90" t="e">
        <f>IF(INDEX(S2PQ[[S2PQGUID]:[Antwoord]],MATCH(S2PQ_relational[[#This Row],[PQGUID]],S2PQ[S2PQGUID],0),5)="nee",S2PQ_relational[[#This Row],[PIGUID]]&amp;"NO","-")</f>
        <v>#N/A</v>
      </c>
    </row>
    <row r="91" spans="1:4" x14ac:dyDescent="0.25">
      <c r="A91" t="s">
        <v>922</v>
      </c>
      <c r="C91" t="str">
        <f>S2PQ_relational[[#This Row],[PIGUID]]&amp;S2PQ_relational[[#This Row],[PQGUID]]</f>
        <v>5diEk8rTKZJDmgUOAr0Yrb</v>
      </c>
      <c r="D91" t="e">
        <f>IF(INDEX(S2PQ[[S2PQGUID]:[Antwoord]],MATCH(S2PQ_relational[[#This Row],[PQGUID]],S2PQ[S2PQGUID],0),5)="nee",S2PQ_relational[[#This Row],[PIGUID]]&amp;"NO","-")</f>
        <v>#N/A</v>
      </c>
    </row>
    <row r="92" spans="1:4" x14ac:dyDescent="0.25">
      <c r="A92" t="s">
        <v>928</v>
      </c>
      <c r="C92" t="str">
        <f>S2PQ_relational[[#This Row],[PIGUID]]&amp;S2PQ_relational[[#This Row],[PQGUID]]</f>
        <v>5LpGBQwrIADkt1pUe7CZXA</v>
      </c>
      <c r="D92" t="e">
        <f>IF(INDEX(S2PQ[[S2PQGUID]:[Antwoord]],MATCH(S2PQ_relational[[#This Row],[PQGUID]],S2PQ[S2PQGUID],0),5)="nee",S2PQ_relational[[#This Row],[PIGUID]]&amp;"NO","-")</f>
        <v>#N/A</v>
      </c>
    </row>
    <row r="93" spans="1:4" x14ac:dyDescent="0.25">
      <c r="A93" t="s">
        <v>934</v>
      </c>
      <c r="C93" t="str">
        <f>S2PQ_relational[[#This Row],[PIGUID]]&amp;S2PQ_relational[[#This Row],[PQGUID]]</f>
        <v>5Gl4WdaybTCxi9n0j3lLC6</v>
      </c>
      <c r="D93" t="e">
        <f>IF(INDEX(S2PQ[[S2PQGUID]:[Antwoord]],MATCH(S2PQ_relational[[#This Row],[PQGUID]],S2PQ[S2PQGUID],0),5)="nee",S2PQ_relational[[#This Row],[PIGUID]]&amp;"NO","-")</f>
        <v>#N/A</v>
      </c>
    </row>
    <row r="94" spans="1:4" x14ac:dyDescent="0.25">
      <c r="A94" t="s">
        <v>940</v>
      </c>
      <c r="C94" t="str">
        <f>S2PQ_relational[[#This Row],[PIGUID]]&amp;S2PQ_relational[[#This Row],[PQGUID]]</f>
        <v>46Ve9Xpj1FZcu0xYbSxXjh</v>
      </c>
      <c r="D94" t="e">
        <f>IF(INDEX(S2PQ[[S2PQGUID]:[Antwoord]],MATCH(S2PQ_relational[[#This Row],[PQGUID]],S2PQ[S2PQGUID],0),5)="nee",S2PQ_relational[[#This Row],[PIGUID]]&amp;"NO","-")</f>
        <v>#N/A</v>
      </c>
    </row>
    <row r="95" spans="1:4" x14ac:dyDescent="0.25">
      <c r="A95" t="s">
        <v>946</v>
      </c>
      <c r="C95" t="str">
        <f>S2PQ_relational[[#This Row],[PIGUID]]&amp;S2PQ_relational[[#This Row],[PQGUID]]</f>
        <v>4ZnBflFxdjBu3f0DKTkDCZ</v>
      </c>
      <c r="D95" t="e">
        <f>IF(INDEX(S2PQ[[S2PQGUID]:[Antwoord]],MATCH(S2PQ_relational[[#This Row],[PQGUID]],S2PQ[S2PQGUID],0),5)="nee",S2PQ_relational[[#This Row],[PIGUID]]&amp;"NO","-")</f>
        <v>#N/A</v>
      </c>
    </row>
    <row r="96" spans="1:4" x14ac:dyDescent="0.25">
      <c r="A96" t="s">
        <v>952</v>
      </c>
      <c r="C96" t="str">
        <f>S2PQ_relational[[#This Row],[PIGUID]]&amp;S2PQ_relational[[#This Row],[PQGUID]]</f>
        <v>5TiElFP5F2vlfwim2F8cCC</v>
      </c>
      <c r="D96" t="e">
        <f>IF(INDEX(S2PQ[[S2PQGUID]:[Antwoord]],MATCH(S2PQ_relational[[#This Row],[PQGUID]],S2PQ[S2PQGUID],0),5)="nee",S2PQ_relational[[#This Row],[PIGUID]]&amp;"NO","-")</f>
        <v>#N/A</v>
      </c>
    </row>
    <row r="97" spans="1:4" x14ac:dyDescent="0.25">
      <c r="A97" t="s">
        <v>959</v>
      </c>
      <c r="C97" t="str">
        <f>S2PQ_relational[[#This Row],[PIGUID]]&amp;S2PQ_relational[[#This Row],[PQGUID]]</f>
        <v>4UcfLyQFO80y5WRLtEEUlT</v>
      </c>
      <c r="D97" t="e">
        <f>IF(INDEX(S2PQ[[S2PQGUID]:[Antwoord]],MATCH(S2PQ_relational[[#This Row],[PQGUID]],S2PQ[S2PQGUID],0),5)="nee",S2PQ_relational[[#This Row],[PIGUID]]&amp;"NO","-")</f>
        <v>#N/A</v>
      </c>
    </row>
    <row r="98" spans="1:4" x14ac:dyDescent="0.25">
      <c r="A98" t="s">
        <v>965</v>
      </c>
      <c r="C98" t="str">
        <f>S2PQ_relational[[#This Row],[PIGUID]]&amp;S2PQ_relational[[#This Row],[PQGUID]]</f>
        <v>5NmkQqW8gCpgS78wQv2l3Z</v>
      </c>
      <c r="D98" t="e">
        <f>IF(INDEX(S2PQ[[S2PQGUID]:[Antwoord]],MATCH(S2PQ_relational[[#This Row],[PQGUID]],S2PQ[S2PQGUID],0),5)="nee",S2PQ_relational[[#This Row],[PIGUID]]&amp;"NO","-")</f>
        <v>#N/A</v>
      </c>
    </row>
    <row r="99" spans="1:4" x14ac:dyDescent="0.25">
      <c r="A99" t="s">
        <v>971</v>
      </c>
      <c r="C99" t="str">
        <f>S2PQ_relational[[#This Row],[PIGUID]]&amp;S2PQ_relational[[#This Row],[PQGUID]]</f>
        <v>62tN6wZa5pX8aFAKP7fC5r</v>
      </c>
      <c r="D99" t="e">
        <f>IF(INDEX(S2PQ[[S2PQGUID]:[Antwoord]],MATCH(S2PQ_relational[[#This Row],[PQGUID]],S2PQ[S2PQGUID],0),5)="nee",S2PQ_relational[[#This Row],[PIGUID]]&amp;"NO","-")</f>
        <v>#N/A</v>
      </c>
    </row>
    <row r="100" spans="1:4" x14ac:dyDescent="0.25">
      <c r="A100" t="s">
        <v>977</v>
      </c>
      <c r="C100" t="str">
        <f>S2PQ_relational[[#This Row],[PIGUID]]&amp;S2PQ_relational[[#This Row],[PQGUID]]</f>
        <v>23qolPWDH7AShA8FPpz4zu</v>
      </c>
      <c r="D100" t="e">
        <f>IF(INDEX(S2PQ[[S2PQGUID]:[Antwoord]],MATCH(S2PQ_relational[[#This Row],[PQGUID]],S2PQ[S2PQGUID],0),5)="nee",S2PQ_relational[[#This Row],[PIGUID]]&amp;"NO","-")</f>
        <v>#N/A</v>
      </c>
    </row>
    <row r="101" spans="1:4" x14ac:dyDescent="0.25">
      <c r="A101" t="s">
        <v>983</v>
      </c>
      <c r="C101" t="str">
        <f>S2PQ_relational[[#This Row],[PIGUID]]&amp;S2PQ_relational[[#This Row],[PQGUID]]</f>
        <v>5XDFB6E14Zya6OHP12zx4G</v>
      </c>
      <c r="D101" t="e">
        <f>IF(INDEX(S2PQ[[S2PQGUID]:[Antwoord]],MATCH(S2PQ_relational[[#This Row],[PQGUID]],S2PQ[S2PQGUID],0),5)="nee",S2PQ_relational[[#This Row],[PIGUID]]&amp;"NO","-")</f>
        <v>#N/A</v>
      </c>
    </row>
    <row r="102" spans="1:4" x14ac:dyDescent="0.25">
      <c r="A102" t="s">
        <v>989</v>
      </c>
      <c r="C102" t="str">
        <f>S2PQ_relational[[#This Row],[PIGUID]]&amp;S2PQ_relational[[#This Row],[PQGUID]]</f>
        <v>2nFBpxsXtUwF9GEs1mVnA3</v>
      </c>
      <c r="D102" t="e">
        <f>IF(INDEX(S2PQ[[S2PQGUID]:[Antwoord]],MATCH(S2PQ_relational[[#This Row],[PQGUID]],S2PQ[S2PQGUID],0),5)="nee",S2PQ_relational[[#This Row],[PIGUID]]&amp;"NO","-")</f>
        <v>#N/A</v>
      </c>
    </row>
    <row r="103" spans="1:4" x14ac:dyDescent="0.25">
      <c r="A103" t="s">
        <v>995</v>
      </c>
      <c r="C103" t="str">
        <f>S2PQ_relational[[#This Row],[PIGUID]]&amp;S2PQ_relational[[#This Row],[PQGUID]]</f>
        <v>1Bx9mR3IRQHnLgvz9dTa3R</v>
      </c>
      <c r="D103" t="e">
        <f>IF(INDEX(S2PQ[[S2PQGUID]:[Antwoord]],MATCH(S2PQ_relational[[#This Row],[PQGUID]],S2PQ[S2PQGUID],0),5)="nee",S2PQ_relational[[#This Row],[PIGUID]]&amp;"NO","-")</f>
        <v>#N/A</v>
      </c>
    </row>
    <row r="104" spans="1:4" x14ac:dyDescent="0.25">
      <c r="A104" t="s">
        <v>1001</v>
      </c>
      <c r="C104" t="str">
        <f>S2PQ_relational[[#This Row],[PIGUID]]&amp;S2PQ_relational[[#This Row],[PQGUID]]</f>
        <v>3l0dwSvlQzWoa2ucOBwHyF</v>
      </c>
      <c r="D104" t="e">
        <f>IF(INDEX(S2PQ[[S2PQGUID]:[Antwoord]],MATCH(S2PQ_relational[[#This Row],[PQGUID]],S2PQ[S2PQGUID],0),5)="nee",S2PQ_relational[[#This Row],[PIGUID]]&amp;"NO","-")</f>
        <v>#N/A</v>
      </c>
    </row>
    <row r="105" spans="1:4" x14ac:dyDescent="0.25">
      <c r="A105" t="s">
        <v>1007</v>
      </c>
      <c r="C105" t="str">
        <f>S2PQ_relational[[#This Row],[PIGUID]]&amp;S2PQ_relational[[#This Row],[PQGUID]]</f>
        <v>2VUUTTg4oJ8LFPhvu4fC44</v>
      </c>
      <c r="D105" t="e">
        <f>IF(INDEX(S2PQ[[S2PQGUID]:[Antwoord]],MATCH(S2PQ_relational[[#This Row],[PQGUID]],S2PQ[S2PQGUID],0),5)="nee",S2PQ_relational[[#This Row],[PIGUID]]&amp;"NO","-")</f>
        <v>#N/A</v>
      </c>
    </row>
    <row r="106" spans="1:4" x14ac:dyDescent="0.25">
      <c r="A106" t="s">
        <v>1013</v>
      </c>
      <c r="C106" t="str">
        <f>S2PQ_relational[[#This Row],[PIGUID]]&amp;S2PQ_relational[[#This Row],[PQGUID]]</f>
        <v>7rqNxZDAwppf7YGipvTAOy</v>
      </c>
      <c r="D106" t="e">
        <f>IF(INDEX(S2PQ[[S2PQGUID]:[Antwoord]],MATCH(S2PQ_relational[[#This Row],[PQGUID]],S2PQ[S2PQGUID],0),5)="nee",S2PQ_relational[[#This Row],[PIGUID]]&amp;"NO","-")</f>
        <v>#N/A</v>
      </c>
    </row>
    <row r="107" spans="1:4" x14ac:dyDescent="0.25">
      <c r="A107" t="s">
        <v>868</v>
      </c>
      <c r="C107" t="str">
        <f>S2PQ_relational[[#This Row],[PIGUID]]&amp;S2PQ_relational[[#This Row],[PQGUID]]</f>
        <v>5RaDqaMrVYsz5XQYKz8nR8</v>
      </c>
      <c r="D107" t="e">
        <f>IF(INDEX(S2PQ[[S2PQGUID]:[Antwoord]],MATCH(S2PQ_relational[[#This Row],[PQGUID]],S2PQ[S2PQGUID],0),5)="nee",S2PQ_relational[[#This Row],[PIGUID]]&amp;"NO","-")</f>
        <v>#N/A</v>
      </c>
    </row>
    <row r="108" spans="1:4" x14ac:dyDescent="0.25">
      <c r="A108" t="s">
        <v>862</v>
      </c>
      <c r="C108" t="str">
        <f>S2PQ_relational[[#This Row],[PIGUID]]&amp;S2PQ_relational[[#This Row],[PQGUID]]</f>
        <v>70ituY5kK8xZxfD3tPVp7o</v>
      </c>
      <c r="D108" t="e">
        <f>IF(INDEX(S2PQ[[S2PQGUID]:[Antwoord]],MATCH(S2PQ_relational[[#This Row],[PQGUID]],S2PQ[S2PQGUID],0),5)="nee",S2PQ_relational[[#This Row],[PIGUID]]&amp;"NO","-")</f>
        <v>#N/A</v>
      </c>
    </row>
    <row r="109" spans="1:4" x14ac:dyDescent="0.25">
      <c r="A109" t="s">
        <v>856</v>
      </c>
      <c r="C109" t="str">
        <f>S2PQ_relational[[#This Row],[PIGUID]]&amp;S2PQ_relational[[#This Row],[PQGUID]]</f>
        <v>4Rqz2SsWsAEexq0xe2ogOW</v>
      </c>
      <c r="D109" t="e">
        <f>IF(INDEX(S2PQ[[S2PQGUID]:[Antwoord]],MATCH(S2PQ_relational[[#This Row],[PQGUID]],S2PQ[S2PQGUID],0),5)="nee",S2PQ_relational[[#This Row],[PIGUID]]&amp;"NO","-")</f>
        <v>#N/A</v>
      </c>
    </row>
    <row r="110" spans="1:4" x14ac:dyDescent="0.25">
      <c r="A110" t="s">
        <v>850</v>
      </c>
      <c r="C110" t="str">
        <f>S2PQ_relational[[#This Row],[PIGUID]]&amp;S2PQ_relational[[#This Row],[PQGUID]]</f>
        <v>5upjI0ZtTQomHG812FtHPb</v>
      </c>
      <c r="D110" t="e">
        <f>IF(INDEX(S2PQ[[S2PQGUID]:[Antwoord]],MATCH(S2PQ_relational[[#This Row],[PQGUID]],S2PQ[S2PQGUID],0),5)="nee",S2PQ_relational[[#This Row],[PIGUID]]&amp;"NO","-")</f>
        <v>#N/A</v>
      </c>
    </row>
    <row r="111" spans="1:4" x14ac:dyDescent="0.25">
      <c r="A111" t="s">
        <v>844</v>
      </c>
      <c r="C111" t="str">
        <f>S2PQ_relational[[#This Row],[PIGUID]]&amp;S2PQ_relational[[#This Row],[PQGUID]]</f>
        <v>4ehRyfZGJ8yRKC06TlByyA</v>
      </c>
      <c r="D111" t="e">
        <f>IF(INDEX(S2PQ[[S2PQGUID]:[Antwoord]],MATCH(S2PQ_relational[[#This Row],[PQGUID]],S2PQ[S2PQGUID],0),5)="nee",S2PQ_relational[[#This Row],[PIGUID]]&amp;"NO","-")</f>
        <v>#N/A</v>
      </c>
    </row>
    <row r="112" spans="1:4" x14ac:dyDescent="0.25">
      <c r="A112" t="s">
        <v>837</v>
      </c>
      <c r="C112" t="str">
        <f>S2PQ_relational[[#This Row],[PIGUID]]&amp;S2PQ_relational[[#This Row],[PQGUID]]</f>
        <v>4S15CjGWCE6DFL1Z55lwrB</v>
      </c>
      <c r="D112" t="e">
        <f>IF(INDEX(S2PQ[[S2PQGUID]:[Antwoord]],MATCH(S2PQ_relational[[#This Row],[PQGUID]],S2PQ[S2PQGUID],0),5)="nee",S2PQ_relational[[#This Row],[PIGUID]]&amp;"NO","-")</f>
        <v>#N/A</v>
      </c>
    </row>
    <row r="113" spans="1:4" x14ac:dyDescent="0.25">
      <c r="A113" t="s">
        <v>831</v>
      </c>
      <c r="C113" t="str">
        <f>S2PQ_relational[[#This Row],[PIGUID]]&amp;S2PQ_relational[[#This Row],[PQGUID]]</f>
        <v>1AKLtGWPk4MxsQKNPVPnHd</v>
      </c>
      <c r="D113" t="e">
        <f>IF(INDEX(S2PQ[[S2PQGUID]:[Antwoord]],MATCH(S2PQ_relational[[#This Row],[PQGUID]],S2PQ[S2PQGUID],0),5)="nee",S2PQ_relational[[#This Row],[PIGUID]]&amp;"NO","-")</f>
        <v>#N/A</v>
      </c>
    </row>
    <row r="114" spans="1:4" x14ac:dyDescent="0.25">
      <c r="A114" t="s">
        <v>825</v>
      </c>
      <c r="C114" t="str">
        <f>S2PQ_relational[[#This Row],[PIGUID]]&amp;S2PQ_relational[[#This Row],[PQGUID]]</f>
        <v>46qsMfFP8U3f3SeCtMqwbs</v>
      </c>
      <c r="D114" t="e">
        <f>IF(INDEX(S2PQ[[S2PQGUID]:[Antwoord]],MATCH(S2PQ_relational[[#This Row],[PQGUID]],S2PQ[S2PQGUID],0),5)="nee",S2PQ_relational[[#This Row],[PIGUID]]&amp;"NO","-")</f>
        <v>#N/A</v>
      </c>
    </row>
    <row r="115" spans="1:4" x14ac:dyDescent="0.25">
      <c r="A115" t="s">
        <v>819</v>
      </c>
      <c r="C115" t="str">
        <f>S2PQ_relational[[#This Row],[PIGUID]]&amp;S2PQ_relational[[#This Row],[PQGUID]]</f>
        <v>1WNmWLNaDCwYc8SL3uiN9E</v>
      </c>
      <c r="D115" t="e">
        <f>IF(INDEX(S2PQ[[S2PQGUID]:[Antwoord]],MATCH(S2PQ_relational[[#This Row],[PQGUID]],S2PQ[S2PQGUID],0),5)="nee",S2PQ_relational[[#This Row],[PIGUID]]&amp;"NO","-")</f>
        <v>#N/A</v>
      </c>
    </row>
    <row r="116" spans="1:4" x14ac:dyDescent="0.25">
      <c r="A116" t="s">
        <v>813</v>
      </c>
      <c r="C116" t="str">
        <f>S2PQ_relational[[#This Row],[PIGUID]]&amp;S2PQ_relational[[#This Row],[PQGUID]]</f>
        <v>7xTQzRaVHaOEDU6vQRTZOM</v>
      </c>
      <c r="D116" t="e">
        <f>IF(INDEX(S2PQ[[S2PQGUID]:[Antwoord]],MATCH(S2PQ_relational[[#This Row],[PQGUID]],S2PQ[S2PQGUID],0),5)="nee",S2PQ_relational[[#This Row],[PIGUID]]&amp;"NO","-")</f>
        <v>#N/A</v>
      </c>
    </row>
    <row r="117" spans="1:4" x14ac:dyDescent="0.25">
      <c r="A117" t="s">
        <v>781</v>
      </c>
      <c r="C117" t="str">
        <f>S2PQ_relational[[#This Row],[PIGUID]]&amp;S2PQ_relational[[#This Row],[PQGUID]]</f>
        <v>2yjAJyULi3j37ZPavtL4qj</v>
      </c>
      <c r="D117" t="e">
        <f>IF(INDEX(S2PQ[[S2PQGUID]:[Antwoord]],MATCH(S2PQ_relational[[#This Row],[PQGUID]],S2PQ[S2PQGUID],0),5)="nee",S2PQ_relational[[#This Row],[PIGUID]]&amp;"NO","-")</f>
        <v>#N/A</v>
      </c>
    </row>
    <row r="118" spans="1:4" x14ac:dyDescent="0.25">
      <c r="A118" t="s">
        <v>774</v>
      </c>
      <c r="C118" t="str">
        <f>S2PQ_relational[[#This Row],[PIGUID]]&amp;S2PQ_relational[[#This Row],[PQGUID]]</f>
        <v>1r6kK9pNHq0v9ShCqpGho2</v>
      </c>
      <c r="D118" t="e">
        <f>IF(INDEX(S2PQ[[S2PQGUID]:[Antwoord]],MATCH(S2PQ_relational[[#This Row],[PQGUID]],S2PQ[S2PQGUID],0),5)="nee",S2PQ_relational[[#This Row],[PIGUID]]&amp;"NO","-")</f>
        <v>#N/A</v>
      </c>
    </row>
    <row r="119" spans="1:4" x14ac:dyDescent="0.25">
      <c r="A119" t="s">
        <v>762</v>
      </c>
      <c r="C119" t="str">
        <f>S2PQ_relational[[#This Row],[PIGUID]]&amp;S2PQ_relational[[#This Row],[PQGUID]]</f>
        <v>1qvNuwlZRTcvgxA0tzCxT9</v>
      </c>
      <c r="D119" t="e">
        <f>IF(INDEX(S2PQ[[S2PQGUID]:[Antwoord]],MATCH(S2PQ_relational[[#This Row],[PQGUID]],S2PQ[S2PQGUID],0),5)="nee",S2PQ_relational[[#This Row],[PIGUID]]&amp;"NO","-")</f>
        <v>#N/A</v>
      </c>
    </row>
    <row r="120" spans="1:4" x14ac:dyDescent="0.25">
      <c r="A120" t="s">
        <v>756</v>
      </c>
      <c r="C120" t="str">
        <f>S2PQ_relational[[#This Row],[PIGUID]]&amp;S2PQ_relational[[#This Row],[PQGUID]]</f>
        <v>13DK8cGOKR657oSzxiJAq8</v>
      </c>
      <c r="D120" t="e">
        <f>IF(INDEX(S2PQ[[S2PQGUID]:[Antwoord]],MATCH(S2PQ_relational[[#This Row],[PQGUID]],S2PQ[S2PQGUID],0),5)="nee",S2PQ_relational[[#This Row],[PIGUID]]&amp;"NO","-")</f>
        <v>#N/A</v>
      </c>
    </row>
    <row r="121" spans="1:4" x14ac:dyDescent="0.25">
      <c r="A121" t="s">
        <v>750</v>
      </c>
      <c r="C121" t="str">
        <f>S2PQ_relational[[#This Row],[PIGUID]]&amp;S2PQ_relational[[#This Row],[PQGUID]]</f>
        <v>7hKDqZkTX1Q5kvgZ0W5O7M</v>
      </c>
      <c r="D121" t="e">
        <f>IF(INDEX(S2PQ[[S2PQGUID]:[Antwoord]],MATCH(S2PQ_relational[[#This Row],[PQGUID]],S2PQ[S2PQGUID],0),5)="nee",S2PQ_relational[[#This Row],[PIGUID]]&amp;"NO","-")</f>
        <v>#N/A</v>
      </c>
    </row>
    <row r="122" spans="1:4" x14ac:dyDescent="0.25">
      <c r="A122" t="s">
        <v>696</v>
      </c>
      <c r="C122" t="str">
        <f>S2PQ_relational[[#This Row],[PIGUID]]&amp;S2PQ_relational[[#This Row],[PQGUID]]</f>
        <v>tsaBykhjXMn6AA22DNUAy</v>
      </c>
      <c r="D122" t="e">
        <f>IF(INDEX(S2PQ[[S2PQGUID]:[Antwoord]],MATCH(S2PQ_relational[[#This Row],[PQGUID]],S2PQ[S2PQGUID],0),5)="nee",S2PQ_relational[[#This Row],[PIGUID]]&amp;"NO","-")</f>
        <v>#N/A</v>
      </c>
    </row>
    <row r="123" spans="1:4" x14ac:dyDescent="0.25">
      <c r="A123" t="s">
        <v>683</v>
      </c>
      <c r="C123" t="str">
        <f>S2PQ_relational[[#This Row],[PIGUID]]&amp;S2PQ_relational[[#This Row],[PQGUID]]</f>
        <v>xCeE9TmgxqthWUyITEaOA</v>
      </c>
      <c r="D123" t="e">
        <f>IF(INDEX(S2PQ[[S2PQGUID]:[Antwoord]],MATCH(S2PQ_relational[[#This Row],[PQGUID]],S2PQ[S2PQGUID],0),5)="nee",S2PQ_relational[[#This Row],[PIGUID]]&amp;"NO","-")</f>
        <v>#N/A</v>
      </c>
    </row>
    <row r="124" spans="1:4" x14ac:dyDescent="0.25">
      <c r="A124" t="s">
        <v>677</v>
      </c>
      <c r="C124" t="str">
        <f>S2PQ_relational[[#This Row],[PIGUID]]&amp;S2PQ_relational[[#This Row],[PQGUID]]</f>
        <v>FIGrZIeOOrEZFvEQP0XMO</v>
      </c>
      <c r="D124" t="e">
        <f>IF(INDEX(S2PQ[[S2PQGUID]:[Antwoord]],MATCH(S2PQ_relational[[#This Row],[PQGUID]],S2PQ[S2PQGUID],0),5)="nee",S2PQ_relational[[#This Row],[PIGUID]]&amp;"NO","-")</f>
        <v>#N/A</v>
      </c>
    </row>
    <row r="125" spans="1:4" x14ac:dyDescent="0.25">
      <c r="A125" t="s">
        <v>670</v>
      </c>
      <c r="C125" t="str">
        <f>S2PQ_relational[[#This Row],[PIGUID]]&amp;S2PQ_relational[[#This Row],[PQGUID]]</f>
        <v>348sOu65XPBKalocIo2KJD</v>
      </c>
      <c r="D125" t="e">
        <f>IF(INDEX(S2PQ[[S2PQGUID]:[Antwoord]],MATCH(S2PQ_relational[[#This Row],[PQGUID]],S2PQ[S2PQGUID],0),5)="nee",S2PQ_relational[[#This Row],[PIGUID]]&amp;"NO","-")</f>
        <v>#N/A</v>
      </c>
    </row>
    <row r="126" spans="1:4" x14ac:dyDescent="0.25">
      <c r="A126" t="s">
        <v>664</v>
      </c>
      <c r="C126" t="str">
        <f>S2PQ_relational[[#This Row],[PIGUID]]&amp;S2PQ_relational[[#This Row],[PQGUID]]</f>
        <v>47LLsY1Etev0B76kN1bdxj</v>
      </c>
      <c r="D126" t="e">
        <f>IF(INDEX(S2PQ[[S2PQGUID]:[Antwoord]],MATCH(S2PQ_relational[[#This Row],[PQGUID]],S2PQ[S2PQGUID],0),5)="nee",S2PQ_relational[[#This Row],[PIGUID]]&amp;"NO","-")</f>
        <v>#N/A</v>
      </c>
    </row>
    <row r="127" spans="1:4" x14ac:dyDescent="0.25">
      <c r="A127" t="s">
        <v>658</v>
      </c>
      <c r="C127" t="str">
        <f>S2PQ_relational[[#This Row],[PIGUID]]&amp;S2PQ_relational[[#This Row],[PQGUID]]</f>
        <v>1H3e5KHzGFy38mmKqXhq4W</v>
      </c>
      <c r="D127" t="e">
        <f>IF(INDEX(S2PQ[[S2PQGUID]:[Antwoord]],MATCH(S2PQ_relational[[#This Row],[PQGUID]],S2PQ[S2PQGUID],0),5)="nee",S2PQ_relational[[#This Row],[PIGUID]]&amp;"NO","-")</f>
        <v>#N/A</v>
      </c>
    </row>
    <row r="128" spans="1:4" x14ac:dyDescent="0.25">
      <c r="A128" t="s">
        <v>646</v>
      </c>
      <c r="C128" t="str">
        <f>S2PQ_relational[[#This Row],[PIGUID]]&amp;S2PQ_relational[[#This Row],[PQGUID]]</f>
        <v>1TP3w7BRfsPkt2XC54xK4A</v>
      </c>
      <c r="D128" t="e">
        <f>IF(INDEX(S2PQ[[S2PQGUID]:[Antwoord]],MATCH(S2PQ_relational[[#This Row],[PQGUID]],S2PQ[S2PQGUID],0),5)="nee",S2PQ_relational[[#This Row],[PIGUID]]&amp;"NO","-")</f>
        <v>#N/A</v>
      </c>
    </row>
    <row r="129" spans="1:4" x14ac:dyDescent="0.25">
      <c r="A129" t="s">
        <v>634</v>
      </c>
      <c r="C129" t="str">
        <f>S2PQ_relational[[#This Row],[PIGUID]]&amp;S2PQ_relational[[#This Row],[PQGUID]]</f>
        <v>4agXkAzY9YwTUW33bP1hNJ</v>
      </c>
      <c r="D129" t="e">
        <f>IF(INDEX(S2PQ[[S2PQGUID]:[Antwoord]],MATCH(S2PQ_relational[[#This Row],[PQGUID]],S2PQ[S2PQGUID],0),5)="nee",S2PQ_relational[[#This Row],[PIGUID]]&amp;"NO","-")</f>
        <v>#N/A</v>
      </c>
    </row>
    <row r="130" spans="1:4" x14ac:dyDescent="0.25">
      <c r="A130" t="s">
        <v>616</v>
      </c>
      <c r="C130" t="str">
        <f>S2PQ_relational[[#This Row],[PIGUID]]&amp;S2PQ_relational[[#This Row],[PQGUID]]</f>
        <v>5JXZdBMfmVkAfoCajirt54</v>
      </c>
      <c r="D130" t="e">
        <f>IF(INDEX(S2PQ[[S2PQGUID]:[Antwoord]],MATCH(S2PQ_relational[[#This Row],[PQGUID]],S2PQ[S2PQGUID],0),5)="nee",S2PQ_relational[[#This Row],[PIGUID]]&amp;"NO","-")</f>
        <v>#N/A</v>
      </c>
    </row>
    <row r="131" spans="1:4" x14ac:dyDescent="0.25">
      <c r="A131" t="s">
        <v>610</v>
      </c>
      <c r="C131" t="str">
        <f>S2PQ_relational[[#This Row],[PIGUID]]&amp;S2PQ_relational[[#This Row],[PQGUID]]</f>
        <v>6VOo64jUoweuU3XSURPZgn</v>
      </c>
      <c r="D131" t="e">
        <f>IF(INDEX(S2PQ[[S2PQGUID]:[Antwoord]],MATCH(S2PQ_relational[[#This Row],[PQGUID]],S2PQ[S2PQGUID],0),5)="nee",S2PQ_relational[[#This Row],[PIGUID]]&amp;"NO","-")</f>
        <v>#N/A</v>
      </c>
    </row>
    <row r="132" spans="1:4" x14ac:dyDescent="0.25">
      <c r="A132" t="s">
        <v>603</v>
      </c>
      <c r="C132" t="str">
        <f>S2PQ_relational[[#This Row],[PIGUID]]&amp;S2PQ_relational[[#This Row],[PQGUID]]</f>
        <v>2McEDjMY5O8UuMcNOk9zQM</v>
      </c>
      <c r="D132" t="e">
        <f>IF(INDEX(S2PQ[[S2PQGUID]:[Antwoord]],MATCH(S2PQ_relational[[#This Row],[PQGUID]],S2PQ[S2PQGUID],0),5)="nee",S2PQ_relational[[#This Row],[PIGUID]]&amp;"NO","-")</f>
        <v>#N/A</v>
      </c>
    </row>
    <row r="133" spans="1:4" x14ac:dyDescent="0.25">
      <c r="A133" t="s">
        <v>590</v>
      </c>
      <c r="C133" t="str">
        <f>S2PQ_relational[[#This Row],[PIGUID]]&amp;S2PQ_relational[[#This Row],[PQGUID]]</f>
        <v>2S4QgEIMvlaGVW97plBT6D</v>
      </c>
      <c r="D133" t="e">
        <f>IF(INDEX(S2PQ[[S2PQGUID]:[Antwoord]],MATCH(S2PQ_relational[[#This Row],[PQGUID]],S2PQ[S2PQGUID],0),5)="nee",S2PQ_relational[[#This Row],[PIGUID]]&amp;"NO","-")</f>
        <v>#N/A</v>
      </c>
    </row>
    <row r="134" spans="1:4" x14ac:dyDescent="0.25">
      <c r="A134" t="s">
        <v>584</v>
      </c>
      <c r="C134" t="str">
        <f>S2PQ_relational[[#This Row],[PIGUID]]&amp;S2PQ_relational[[#This Row],[PQGUID]]</f>
        <v>7u1GYXAF1eveuvMCIJeAUr</v>
      </c>
      <c r="D134" t="e">
        <f>IF(INDEX(S2PQ[[S2PQGUID]:[Antwoord]],MATCH(S2PQ_relational[[#This Row],[PQGUID]],S2PQ[S2PQGUID],0),5)="nee",S2PQ_relational[[#This Row],[PIGUID]]&amp;"NO","-")</f>
        <v>#N/A</v>
      </c>
    </row>
    <row r="135" spans="1:4" x14ac:dyDescent="0.25">
      <c r="A135" t="s">
        <v>577</v>
      </c>
      <c r="C135" t="str">
        <f>S2PQ_relational[[#This Row],[PIGUID]]&amp;S2PQ_relational[[#This Row],[PQGUID]]</f>
        <v>3l3MCwCl6O40VUIw5hu2C5</v>
      </c>
      <c r="D135" t="e">
        <f>IF(INDEX(S2PQ[[S2PQGUID]:[Antwoord]],MATCH(S2PQ_relational[[#This Row],[PQGUID]],S2PQ[S2PQGUID],0),5)="nee",S2PQ_relational[[#This Row],[PIGUID]]&amp;"NO","-")</f>
        <v>#N/A</v>
      </c>
    </row>
    <row r="136" spans="1:4" x14ac:dyDescent="0.25">
      <c r="A136" t="s">
        <v>570</v>
      </c>
      <c r="C136" t="str">
        <f>S2PQ_relational[[#This Row],[PIGUID]]&amp;S2PQ_relational[[#This Row],[PQGUID]]</f>
        <v>4umDfDJkEjqGqjJDMoV29Q</v>
      </c>
      <c r="D136" t="e">
        <f>IF(INDEX(S2PQ[[S2PQGUID]:[Antwoord]],MATCH(S2PQ_relational[[#This Row],[PQGUID]],S2PQ[S2PQGUID],0),5)="nee",S2PQ_relational[[#This Row],[PIGUID]]&amp;"NO","-")</f>
        <v>#N/A</v>
      </c>
    </row>
    <row r="137" spans="1:4" x14ac:dyDescent="0.25">
      <c r="A137" t="s">
        <v>564</v>
      </c>
      <c r="C137" t="str">
        <f>S2PQ_relational[[#This Row],[PIGUID]]&amp;S2PQ_relational[[#This Row],[PQGUID]]</f>
        <v>5qAxE0dT8pqM9iBWKFZnM8</v>
      </c>
      <c r="D137" t="e">
        <f>IF(INDEX(S2PQ[[S2PQGUID]:[Antwoord]],MATCH(S2PQ_relational[[#This Row],[PQGUID]],S2PQ[S2PQGUID],0),5)="nee",S2PQ_relational[[#This Row],[PIGUID]]&amp;"NO","-")</f>
        <v>#N/A</v>
      </c>
    </row>
    <row r="138" spans="1:4" x14ac:dyDescent="0.25">
      <c r="A138" t="s">
        <v>557</v>
      </c>
      <c r="C138" t="str">
        <f>S2PQ_relational[[#This Row],[PIGUID]]&amp;S2PQ_relational[[#This Row],[PQGUID]]</f>
        <v>6uPpFr9RXID01MDwZye96i</v>
      </c>
      <c r="D138" t="e">
        <f>IF(INDEX(S2PQ[[S2PQGUID]:[Antwoord]],MATCH(S2PQ_relational[[#This Row],[PQGUID]],S2PQ[S2PQGUID],0),5)="nee",S2PQ_relational[[#This Row],[PIGUID]]&amp;"NO","-")</f>
        <v>#N/A</v>
      </c>
    </row>
    <row r="139" spans="1:4" x14ac:dyDescent="0.25">
      <c r="A139" t="s">
        <v>550</v>
      </c>
      <c r="C139" t="str">
        <f>S2PQ_relational[[#This Row],[PIGUID]]&amp;S2PQ_relational[[#This Row],[PQGUID]]</f>
        <v>5QDg6vHd5OmlvaYlMMO3t2</v>
      </c>
      <c r="D139" t="e">
        <f>IF(INDEX(S2PQ[[S2PQGUID]:[Antwoord]],MATCH(S2PQ_relational[[#This Row],[PQGUID]],S2PQ[S2PQGUID],0),5)="nee",S2PQ_relational[[#This Row],[PIGUID]]&amp;"NO","-")</f>
        <v>#N/A</v>
      </c>
    </row>
    <row r="140" spans="1:4" x14ac:dyDescent="0.25">
      <c r="A140" t="s">
        <v>543</v>
      </c>
      <c r="C140" t="str">
        <f>S2PQ_relational[[#This Row],[PIGUID]]&amp;S2PQ_relational[[#This Row],[PQGUID]]</f>
        <v>7MMjRlEcJiQ7j2bvm8liSY</v>
      </c>
      <c r="D140" t="e">
        <f>IF(INDEX(S2PQ[[S2PQGUID]:[Antwoord]],MATCH(S2PQ_relational[[#This Row],[PQGUID]],S2PQ[S2PQGUID],0),5)="nee",S2PQ_relational[[#This Row],[PIGUID]]&amp;"NO","-")</f>
        <v>#N/A</v>
      </c>
    </row>
    <row r="141" spans="1:4" x14ac:dyDescent="0.25">
      <c r="A141" t="s">
        <v>529</v>
      </c>
      <c r="C141" t="str">
        <f>S2PQ_relational[[#This Row],[PIGUID]]&amp;S2PQ_relational[[#This Row],[PQGUID]]</f>
        <v>6KbD6879hABZJ3an6pDIYW</v>
      </c>
      <c r="D141" t="e">
        <f>IF(INDEX(S2PQ[[S2PQGUID]:[Antwoord]],MATCH(S2PQ_relational[[#This Row],[PQGUID]],S2PQ[S2PQGUID],0),5)="nee",S2PQ_relational[[#This Row],[PIGUID]]&amp;"NO","-")</f>
        <v>#N/A</v>
      </c>
    </row>
    <row r="142" spans="1:4" x14ac:dyDescent="0.25">
      <c r="A142" t="s">
        <v>523</v>
      </c>
      <c r="C142" t="str">
        <f>S2PQ_relational[[#This Row],[PIGUID]]&amp;S2PQ_relational[[#This Row],[PQGUID]]</f>
        <v>2GelZVKlxkI6G5X2UlQeWp</v>
      </c>
      <c r="D142" t="e">
        <f>IF(INDEX(S2PQ[[S2PQGUID]:[Antwoord]],MATCH(S2PQ_relational[[#This Row],[PQGUID]],S2PQ[S2PQGUID],0),5)="nee",S2PQ_relational[[#This Row],[PIGUID]]&amp;"NO","-")</f>
        <v>#N/A</v>
      </c>
    </row>
    <row r="143" spans="1:4" x14ac:dyDescent="0.25">
      <c r="A143" t="s">
        <v>517</v>
      </c>
      <c r="C143" t="str">
        <f>S2PQ_relational[[#This Row],[PIGUID]]&amp;S2PQ_relational[[#This Row],[PQGUID]]</f>
        <v>74avinUKxcmdHz9GlSUIxe</v>
      </c>
      <c r="D143" t="e">
        <f>IF(INDEX(S2PQ[[S2PQGUID]:[Antwoord]],MATCH(S2PQ_relational[[#This Row],[PQGUID]],S2PQ[S2PQGUID],0),5)="nee",S2PQ_relational[[#This Row],[PIGUID]]&amp;"NO","-")</f>
        <v>#N/A</v>
      </c>
    </row>
    <row r="144" spans="1:4" x14ac:dyDescent="0.25">
      <c r="A144" t="s">
        <v>511</v>
      </c>
      <c r="C144" t="str">
        <f>S2PQ_relational[[#This Row],[PIGUID]]&amp;S2PQ_relational[[#This Row],[PQGUID]]</f>
        <v>3pPXj3qNiLiJapNWrZ1iXM</v>
      </c>
      <c r="D144" t="e">
        <f>IF(INDEX(S2PQ[[S2PQGUID]:[Antwoord]],MATCH(S2PQ_relational[[#This Row],[PQGUID]],S2PQ[S2PQGUID],0),5)="nee",S2PQ_relational[[#This Row],[PIGUID]]&amp;"NO","-")</f>
        <v>#N/A</v>
      </c>
    </row>
    <row r="145" spans="1:4" x14ac:dyDescent="0.25">
      <c r="A145" t="s">
        <v>499</v>
      </c>
      <c r="C145" t="str">
        <f>S2PQ_relational[[#This Row],[PIGUID]]&amp;S2PQ_relational[[#This Row],[PQGUID]]</f>
        <v>5dQa9J4w5GSDY03rp98Igs</v>
      </c>
      <c r="D145" t="e">
        <f>IF(INDEX(S2PQ[[S2PQGUID]:[Antwoord]],MATCH(S2PQ_relational[[#This Row],[PQGUID]],S2PQ[S2PQGUID],0),5)="nee",S2PQ_relational[[#This Row],[PIGUID]]&amp;"NO","-")</f>
        <v>#N/A</v>
      </c>
    </row>
    <row r="146" spans="1:4" x14ac:dyDescent="0.25">
      <c r="A146" t="s">
        <v>492</v>
      </c>
      <c r="C146" t="str">
        <f>S2PQ_relational[[#This Row],[PIGUID]]&amp;S2PQ_relational[[#This Row],[PQGUID]]</f>
        <v>65PtYG0YOafAcoZuv67qRK</v>
      </c>
      <c r="D146" t="e">
        <f>IF(INDEX(S2PQ[[S2PQGUID]:[Antwoord]],MATCH(S2PQ_relational[[#This Row],[PQGUID]],S2PQ[S2PQGUID],0),5)="nee",S2PQ_relational[[#This Row],[PIGUID]]&amp;"NO","-")</f>
        <v>#N/A</v>
      </c>
    </row>
    <row r="147" spans="1:4" x14ac:dyDescent="0.25">
      <c r="A147" t="s">
        <v>486</v>
      </c>
      <c r="C147" t="str">
        <f>S2PQ_relational[[#This Row],[PIGUID]]&amp;S2PQ_relational[[#This Row],[PQGUID]]</f>
        <v>5dUBmxzMj7AFpoxu4yDyB7</v>
      </c>
      <c r="D147" t="e">
        <f>IF(INDEX(S2PQ[[S2PQGUID]:[Antwoord]],MATCH(S2PQ_relational[[#This Row],[PQGUID]],S2PQ[S2PQGUID],0),5)="nee",S2PQ_relational[[#This Row],[PIGUID]]&amp;"NO","-")</f>
        <v>#N/A</v>
      </c>
    </row>
    <row r="148" spans="1:4" x14ac:dyDescent="0.25">
      <c r="A148" t="s">
        <v>474</v>
      </c>
      <c r="C148" t="str">
        <f>S2PQ_relational[[#This Row],[PIGUID]]&amp;S2PQ_relational[[#This Row],[PQGUID]]</f>
        <v>1D40lvB2CjQn6V2RvOZw0B</v>
      </c>
      <c r="D148" t="e">
        <f>IF(INDEX(S2PQ[[S2PQGUID]:[Antwoord]],MATCH(S2PQ_relational[[#This Row],[PQGUID]],S2PQ[S2PQGUID],0),5)="nee",S2PQ_relational[[#This Row],[PIGUID]]&amp;"NO","-")</f>
        <v>#N/A</v>
      </c>
    </row>
    <row r="149" spans="1:4" x14ac:dyDescent="0.25">
      <c r="A149" t="s">
        <v>468</v>
      </c>
      <c r="C149" t="str">
        <f>S2PQ_relational[[#This Row],[PIGUID]]&amp;S2PQ_relational[[#This Row],[PQGUID]]</f>
        <v>4zyNsvao9Kg4V8qYucGkhk</v>
      </c>
      <c r="D149" t="e">
        <f>IF(INDEX(S2PQ[[S2PQGUID]:[Antwoord]],MATCH(S2PQ_relational[[#This Row],[PQGUID]],S2PQ[S2PQGUID],0),5)="nee",S2PQ_relational[[#This Row],[PIGUID]]&amp;"NO","-")</f>
        <v>#N/A</v>
      </c>
    </row>
    <row r="150" spans="1:4" x14ac:dyDescent="0.25">
      <c r="A150" t="s">
        <v>461</v>
      </c>
      <c r="C150" t="str">
        <f>S2PQ_relational[[#This Row],[PIGUID]]&amp;S2PQ_relational[[#This Row],[PQGUID]]</f>
        <v>5jfAdy9W6eRU3WKtYivBGk</v>
      </c>
      <c r="D150" t="e">
        <f>IF(INDEX(S2PQ[[S2PQGUID]:[Antwoord]],MATCH(S2PQ_relational[[#This Row],[PQGUID]],S2PQ[S2PQGUID],0),5)="nee",S2PQ_relational[[#This Row],[PIGUID]]&amp;"NO","-")</f>
        <v>#N/A</v>
      </c>
    </row>
    <row r="151" spans="1:4" x14ac:dyDescent="0.25">
      <c r="A151" t="s">
        <v>398</v>
      </c>
      <c r="C151" t="str">
        <f>S2PQ_relational[[#This Row],[PIGUID]]&amp;S2PQ_relational[[#This Row],[PQGUID]]</f>
        <v>2JLTaxEQZoExPs4ZEIRNKI</v>
      </c>
      <c r="D151" t="e">
        <f>IF(INDEX(S2PQ[[S2PQGUID]:[Antwoord]],MATCH(S2PQ_relational[[#This Row],[PQGUID]],S2PQ[S2PQGUID],0),5)="nee",S2PQ_relational[[#This Row],[PIGUID]]&amp;"NO","-")</f>
        <v>#N/A</v>
      </c>
    </row>
    <row r="152" spans="1:4" x14ac:dyDescent="0.25">
      <c r="A152" t="s">
        <v>392</v>
      </c>
      <c r="C152" t="str">
        <f>S2PQ_relational[[#This Row],[PIGUID]]&amp;S2PQ_relational[[#This Row],[PQGUID]]</f>
        <v>3JRs9sAPxoXUahQZyIHx5j</v>
      </c>
      <c r="D152" t="e">
        <f>IF(INDEX(S2PQ[[S2PQGUID]:[Antwoord]],MATCH(S2PQ_relational[[#This Row],[PQGUID]],S2PQ[S2PQGUID],0),5)="nee",S2PQ_relational[[#This Row],[PIGUID]]&amp;"NO","-")</f>
        <v>#N/A</v>
      </c>
    </row>
    <row r="153" spans="1:4" x14ac:dyDescent="0.25">
      <c r="A153" t="s">
        <v>386</v>
      </c>
      <c r="C153" t="str">
        <f>S2PQ_relational[[#This Row],[PIGUID]]&amp;S2PQ_relational[[#This Row],[PQGUID]]</f>
        <v>3k15VkplHGX2PgLKNCmrCz</v>
      </c>
      <c r="D153" t="e">
        <f>IF(INDEX(S2PQ[[S2PQGUID]:[Antwoord]],MATCH(S2PQ_relational[[#This Row],[PQGUID]],S2PQ[S2PQGUID],0),5)="nee",S2PQ_relational[[#This Row],[PIGUID]]&amp;"NO","-")</f>
        <v>#N/A</v>
      </c>
    </row>
    <row r="154" spans="1:4" x14ac:dyDescent="0.25">
      <c r="A154" t="s">
        <v>359</v>
      </c>
      <c r="C154" t="str">
        <f>S2PQ_relational[[#This Row],[PIGUID]]&amp;S2PQ_relational[[#This Row],[PQGUID]]</f>
        <v>27FMOAVaX4IEkKoIk7PSnI</v>
      </c>
      <c r="D154" t="e">
        <f>IF(INDEX(S2PQ[[S2PQGUID]:[Antwoord]],MATCH(S2PQ_relational[[#This Row],[PQGUID]],S2PQ[S2PQGUID],0),5)="nee",S2PQ_relational[[#This Row],[PIGUID]]&amp;"NO","-")</f>
        <v>#N/A</v>
      </c>
    </row>
    <row r="155" spans="1:4" x14ac:dyDescent="0.25">
      <c r="A155" t="s">
        <v>353</v>
      </c>
      <c r="C155" t="str">
        <f>S2PQ_relational[[#This Row],[PIGUID]]&amp;S2PQ_relational[[#This Row],[PQGUID]]</f>
        <v>51s66F4cAuh8nQZEHezyxl</v>
      </c>
      <c r="D155" t="e">
        <f>IF(INDEX(S2PQ[[S2PQGUID]:[Antwoord]],MATCH(S2PQ_relational[[#This Row],[PQGUID]],S2PQ[S2PQGUID],0),5)="nee",S2PQ_relational[[#This Row],[PIGUID]]&amp;"NO","-")</f>
        <v>#N/A</v>
      </c>
    </row>
    <row r="156" spans="1:4" x14ac:dyDescent="0.25">
      <c r="A156" t="s">
        <v>346</v>
      </c>
      <c r="C156" t="str">
        <f>S2PQ_relational[[#This Row],[PIGUID]]&amp;S2PQ_relational[[#This Row],[PQGUID]]</f>
        <v>51dEJevgLccjgMv2X3yorp</v>
      </c>
      <c r="D156" t="e">
        <f>IF(INDEX(S2PQ[[S2PQGUID]:[Antwoord]],MATCH(S2PQ_relational[[#This Row],[PQGUID]],S2PQ[S2PQGUID],0),5)="nee",S2PQ_relational[[#This Row],[PIGUID]]&amp;"NO","-")</f>
        <v>#N/A</v>
      </c>
    </row>
    <row r="157" spans="1:4" x14ac:dyDescent="0.25">
      <c r="A157" t="s">
        <v>333</v>
      </c>
      <c r="C157" t="str">
        <f>S2PQ_relational[[#This Row],[PIGUID]]&amp;S2PQ_relational[[#This Row],[PQGUID]]</f>
        <v>2DznCTtvpRiz2P1ZGSQpKJ</v>
      </c>
      <c r="D157" t="e">
        <f>IF(INDEX(S2PQ[[S2PQGUID]:[Antwoord]],MATCH(S2PQ_relational[[#This Row],[PQGUID]],S2PQ[S2PQGUID],0),5)="nee",S2PQ_relational[[#This Row],[PIGUID]]&amp;"NO","-")</f>
        <v>#N/A</v>
      </c>
    </row>
    <row r="158" spans="1:4" x14ac:dyDescent="0.25">
      <c r="A158" t="s">
        <v>327</v>
      </c>
      <c r="C158" t="str">
        <f>S2PQ_relational[[#This Row],[PIGUID]]&amp;S2PQ_relational[[#This Row],[PQGUID]]</f>
        <v>3egXBnPjG5Gj9vM0NuVcFb</v>
      </c>
      <c r="D158" t="e">
        <f>IF(INDEX(S2PQ[[S2PQGUID]:[Antwoord]],MATCH(S2PQ_relational[[#This Row],[PQGUID]],S2PQ[S2PQGUID],0),5)="nee",S2PQ_relational[[#This Row],[PIGUID]]&amp;"NO","-")</f>
        <v>#N/A</v>
      </c>
    </row>
    <row r="159" spans="1:4" x14ac:dyDescent="0.25">
      <c r="A159" t="s">
        <v>321</v>
      </c>
      <c r="C159" t="str">
        <f>S2PQ_relational[[#This Row],[PIGUID]]&amp;S2PQ_relational[[#This Row],[PQGUID]]</f>
        <v>4bwMg6Z6zSH5FhEBjItEWf</v>
      </c>
      <c r="D159" t="e">
        <f>IF(INDEX(S2PQ[[S2PQGUID]:[Antwoord]],MATCH(S2PQ_relational[[#This Row],[PQGUID]],S2PQ[S2PQGUID],0),5)="nee",S2PQ_relational[[#This Row],[PIGUID]]&amp;"NO","-")</f>
        <v>#N/A</v>
      </c>
    </row>
    <row r="160" spans="1:4" x14ac:dyDescent="0.25">
      <c r="A160" t="s">
        <v>308</v>
      </c>
      <c r="C160" t="str">
        <f>S2PQ_relational[[#This Row],[PIGUID]]&amp;S2PQ_relational[[#This Row],[PQGUID]]</f>
        <v>3v8QZW9aUI3t8xNkFrrjFT</v>
      </c>
      <c r="D160" t="e">
        <f>IF(INDEX(S2PQ[[S2PQGUID]:[Antwoord]],MATCH(S2PQ_relational[[#This Row],[PQGUID]],S2PQ[S2PQGUID],0),5)="nee",S2PQ_relational[[#This Row],[PIGUID]]&amp;"NO","-")</f>
        <v>#N/A</v>
      </c>
    </row>
    <row r="161" spans="1:4" x14ac:dyDescent="0.25">
      <c r="A161" t="s">
        <v>296</v>
      </c>
      <c r="C161" t="str">
        <f>S2PQ_relational[[#This Row],[PIGUID]]&amp;S2PQ_relational[[#This Row],[PQGUID]]</f>
        <v>5VXPqUtRdc5EWtag7SynfN</v>
      </c>
      <c r="D161" t="e">
        <f>IF(INDEX(S2PQ[[S2PQGUID]:[Antwoord]],MATCH(S2PQ_relational[[#This Row],[PQGUID]],S2PQ[S2PQGUID],0),5)="nee",S2PQ_relational[[#This Row],[PIGUID]]&amp;"NO","-")</f>
        <v>#N/A</v>
      </c>
    </row>
    <row r="162" spans="1:4" x14ac:dyDescent="0.25">
      <c r="A162" t="s">
        <v>289</v>
      </c>
      <c r="C162" t="str">
        <f>S2PQ_relational[[#This Row],[PIGUID]]&amp;S2PQ_relational[[#This Row],[PQGUID]]</f>
        <v>5PxgCdqFWPbg4qcza8rlb8</v>
      </c>
      <c r="D162" t="e">
        <f>IF(INDEX(S2PQ[[S2PQGUID]:[Antwoord]],MATCH(S2PQ_relational[[#This Row],[PQGUID]],S2PQ[S2PQGUID],0),5)="nee",S2PQ_relational[[#This Row],[PIGUID]]&amp;"NO","-")</f>
        <v>#N/A</v>
      </c>
    </row>
    <row r="163" spans="1:4" x14ac:dyDescent="0.25">
      <c r="A163" t="s">
        <v>281</v>
      </c>
      <c r="C163" t="str">
        <f>S2PQ_relational[[#This Row],[PIGUID]]&amp;S2PQ_relational[[#This Row],[PQGUID]]</f>
        <v>5mxAkMujWS06e0rBkNSLyE</v>
      </c>
      <c r="D163" t="e">
        <f>IF(INDEX(S2PQ[[S2PQGUID]:[Antwoord]],MATCH(S2PQ_relational[[#This Row],[PQGUID]],S2PQ[S2PQGUID],0),5)="nee",S2PQ_relational[[#This Row],[PIGUID]]&amp;"NO","-")</f>
        <v>#N/A</v>
      </c>
    </row>
    <row r="164" spans="1:4" x14ac:dyDescent="0.25">
      <c r="A164" t="s">
        <v>241</v>
      </c>
      <c r="C164" t="str">
        <f>S2PQ_relational[[#This Row],[PIGUID]]&amp;S2PQ_relational[[#This Row],[PQGUID]]</f>
        <v>1WWaLLWpbdbRkrYQrpAheA</v>
      </c>
      <c r="D164" t="e">
        <f>IF(INDEX(S2PQ[[S2PQGUID]:[Antwoord]],MATCH(S2PQ_relational[[#This Row],[PQGUID]],S2PQ[S2PQGUID],0),5)="nee",S2PQ_relational[[#This Row],[PIGUID]]&amp;"NO","-")</f>
        <v>#N/A</v>
      </c>
    </row>
    <row r="165" spans="1:4" x14ac:dyDescent="0.25">
      <c r="A165" t="s">
        <v>229</v>
      </c>
      <c r="C165" t="str">
        <f>S2PQ_relational[[#This Row],[PIGUID]]&amp;S2PQ_relational[[#This Row],[PQGUID]]</f>
        <v>7aUlOywhjzxAWEsbUXrmz2</v>
      </c>
      <c r="D165" t="e">
        <f>IF(INDEX(S2PQ[[S2PQGUID]:[Antwoord]],MATCH(S2PQ_relational[[#This Row],[PQGUID]],S2PQ[S2PQGUID],0),5)="nee",S2PQ_relational[[#This Row],[PIGUID]]&amp;"NO","-")</f>
        <v>#N/A</v>
      </c>
    </row>
    <row r="166" spans="1:4" x14ac:dyDescent="0.25">
      <c r="A166" t="s">
        <v>202</v>
      </c>
      <c r="C166" t="str">
        <f>S2PQ_relational[[#This Row],[PIGUID]]&amp;S2PQ_relational[[#This Row],[PQGUID]]</f>
        <v>2E31HogXiNAaKumLlYx7hA</v>
      </c>
      <c r="D166" t="e">
        <f>IF(INDEX(S2PQ[[S2PQGUID]:[Antwoord]],MATCH(S2PQ_relational[[#This Row],[PQGUID]],S2PQ[S2PQGUID],0),5)="nee",S2PQ_relational[[#This Row],[PIGUID]]&amp;"NO","-")</f>
        <v>#N/A</v>
      </c>
    </row>
    <row r="167" spans="1:4" x14ac:dyDescent="0.25">
      <c r="A167" t="s">
        <v>163</v>
      </c>
      <c r="C167" t="str">
        <f>S2PQ_relational[[#This Row],[PIGUID]]&amp;S2PQ_relational[[#This Row],[PQGUID]]</f>
        <v>2FULGeBZj6LWC8nczRT4rt</v>
      </c>
      <c r="D167" t="e">
        <f>IF(INDEX(S2PQ[[S2PQGUID]:[Antwoord]],MATCH(S2PQ_relational[[#This Row],[PQGUID]],S2PQ[S2PQGUID],0),5)="nee",S2PQ_relational[[#This Row],[PIGUID]]&amp;"NO","-")</f>
        <v>#N/A</v>
      </c>
    </row>
    <row r="168" spans="1:4" x14ac:dyDescent="0.25">
      <c r="A168" t="s">
        <v>88</v>
      </c>
      <c r="C168" t="str">
        <f>S2PQ_relational[[#This Row],[PIGUID]]&amp;S2PQ_relational[[#This Row],[PQGUID]]</f>
        <v>1JT3rh2ZAKh85BfXXhPzg9</v>
      </c>
      <c r="D168" t="e">
        <f>IF(INDEX(S2PQ[[S2PQGUID]:[Antwoord]],MATCH(S2PQ_relational[[#This Row],[PQGUID]],S2PQ[S2PQGUID],0),5)="nee",S2PQ_relational[[#This Row],[PIGUID]]&amp;"NO","-")</f>
        <v>#N/A</v>
      </c>
    </row>
    <row r="169" spans="1:4" x14ac:dyDescent="0.25">
      <c r="A169" t="s">
        <v>67</v>
      </c>
      <c r="C169" t="str">
        <f>S2PQ_relational[[#This Row],[PIGUID]]&amp;S2PQ_relational[[#This Row],[PQGUID]]</f>
        <v>5fY0dHHsLorXcZmofemIZE</v>
      </c>
      <c r="D169" t="e">
        <f>IF(INDEX(S2PQ[[S2PQGUID]:[Antwoord]],MATCH(S2PQ_relational[[#This Row],[PQGUID]],S2PQ[S2PQGUID],0),5)="nee",S2PQ_relational[[#This Row],[PIGUID]]&amp;"NO","-")</f>
        <v>#N/A</v>
      </c>
    </row>
    <row r="170" spans="1:4" x14ac:dyDescent="0.25">
      <c r="A170" t="s">
        <v>60</v>
      </c>
      <c r="C170" t="str">
        <f>S2PQ_relational[[#This Row],[PIGUID]]&amp;S2PQ_relational[[#This Row],[PQGUID]]</f>
        <v>yYfmpzUcjVrVUpET9puir</v>
      </c>
      <c r="D170" t="e">
        <f>IF(INDEX(S2PQ[[S2PQGUID]:[Antwoord]],MATCH(S2PQ_relational[[#This Row],[PQGUID]],S2PQ[S2PQGUID],0),5)="nee",S2PQ_relational[[#This Row],[PIGUID]]&amp;"NO","-")</f>
        <v>#N/A</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7"/>
  <sheetViews>
    <sheetView workbookViewId="0">
      <selection activeCell="G22" sqref="G22"/>
    </sheetView>
  </sheetViews>
  <sheetFormatPr defaultRowHeight="15" x14ac:dyDescent="0.25"/>
  <sheetData>
    <row r="1" spans="1:9" x14ac:dyDescent="0.25">
      <c r="A1" t="s">
        <v>467</v>
      </c>
      <c r="C1" t="e">
        <f>IF(#REF!="","",INDEX(PIs[[Column1]:[SS]],MATCH(#REF!,PIs[SGUID],0),14))</f>
        <v>#REF!</v>
      </c>
      <c r="G1" t="e">
        <f>IF(#REF!="",INDEX(PIs[[Column1]:[SS]],MATCH(#REF!,PIs[GUID],0),2),"")</f>
        <v>#REF!</v>
      </c>
      <c r="H1" t="e">
        <f>IF(#REF!="",INDEX(PIs[[Column1]:[SS]],MATCH(#REF!,PIs[GUID],0),4),"")</f>
        <v>#REF!</v>
      </c>
      <c r="I1" t="e">
        <f>IF(#REF!="",INDEX(PIs[[Column1]:[SS]],MATCH(#REF!,PIs[GUID],0),6),"")</f>
        <v>#REF!</v>
      </c>
    </row>
    <row r="3" spans="1:9" x14ac:dyDescent="0.25">
      <c r="A3" t="s">
        <v>19</v>
      </c>
      <c r="B3" t="s">
        <v>2302</v>
      </c>
    </row>
    <row r="4" spans="1:9" x14ac:dyDescent="0.25">
      <c r="A4" t="s">
        <v>2303</v>
      </c>
      <c r="B4" t="s">
        <v>1060</v>
      </c>
    </row>
    <row r="5" spans="1:9" x14ac:dyDescent="0.25">
      <c r="A5" t="s">
        <v>57</v>
      </c>
      <c r="B5" t="s">
        <v>2304</v>
      </c>
    </row>
    <row r="6" spans="1:9" x14ac:dyDescent="0.25">
      <c r="A6" t="s">
        <v>48</v>
      </c>
      <c r="B6" t="s">
        <v>2305</v>
      </c>
    </row>
    <row r="7" spans="1:9" x14ac:dyDescent="0.25">
      <c r="A7" t="s">
        <v>66</v>
      </c>
      <c r="B7" t="s">
        <v>2306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31A16-C375-491C-9265-9DBE437BDAE8}">
  <dimension ref="A1:XFC15"/>
  <sheetViews>
    <sheetView showGridLines="0" tabSelected="1" view="pageLayout" zoomScaleNormal="100" workbookViewId="0">
      <selection activeCell="A5" sqref="A5"/>
    </sheetView>
  </sheetViews>
  <sheetFormatPr defaultColWidth="0" defaultRowHeight="15" customHeight="1" zeroHeight="1" x14ac:dyDescent="0.25"/>
  <cols>
    <col min="1" max="1" width="127.42578125" style="1" customWidth="1"/>
    <col min="2" max="2" width="1" style="1" hidden="1"/>
    <col min="3" max="255" width="11.42578125" style="1" hidden="1"/>
    <col min="256" max="259" width="1.5703125" style="1" hidden="1" customWidth="1"/>
    <col min="260" max="260" width="0.42578125" style="1" hidden="1" customWidth="1"/>
    <col min="261" max="16383" width="1.5703125" style="1" hidden="1"/>
    <col min="16384" max="16384" width="0.5703125" style="1" customWidth="1"/>
  </cols>
  <sheetData>
    <row r="1" spans="1:1" ht="86.85" customHeight="1" x14ac:dyDescent="0.25">
      <c r="A1" s="2"/>
    </row>
    <row r="2" spans="1:1" ht="80.25" customHeight="1" x14ac:dyDescent="0.4">
      <c r="A2" s="11" t="s">
        <v>2390</v>
      </c>
    </row>
    <row r="3" spans="1:1" ht="27" customHeight="1" x14ac:dyDescent="0.25">
      <c r="A3" s="3" t="s">
        <v>2307</v>
      </c>
    </row>
    <row r="4" spans="1:1" x14ac:dyDescent="0.25">
      <c r="A4" s="4"/>
    </row>
    <row r="5" spans="1:1" ht="90" x14ac:dyDescent="0.25">
      <c r="A5" s="5" t="s">
        <v>2388</v>
      </c>
    </row>
    <row r="6" spans="1:1" ht="18" x14ac:dyDescent="0.25">
      <c r="A6" s="6"/>
    </row>
    <row r="7" spans="1:1" ht="18" x14ac:dyDescent="0.25">
      <c r="A7" s="6"/>
    </row>
    <row r="8" spans="1:1" ht="18" x14ac:dyDescent="0.25">
      <c r="A8" s="7"/>
    </row>
    <row r="9" spans="1:1" x14ac:dyDescent="0.25">
      <c r="A9" s="8" t="s">
        <v>2308</v>
      </c>
    </row>
    <row r="10" spans="1:1" ht="29.1" customHeight="1" x14ac:dyDescent="0.25">
      <c r="A10" s="9" t="s">
        <v>2389</v>
      </c>
    </row>
    <row r="11" spans="1:1" ht="7.35" customHeight="1" x14ac:dyDescent="0.25"/>
    <row r="12" spans="1:1" ht="15" customHeight="1" x14ac:dyDescent="0.25"/>
    <row r="13" spans="1:1" ht="15" customHeight="1" x14ac:dyDescent="0.25"/>
    <row r="14" spans="1:1" ht="15" customHeight="1" x14ac:dyDescent="0.25"/>
    <row r="15" spans="1:1" ht="15" customHeight="1" x14ac:dyDescent="0.25"/>
  </sheetData>
  <sheetProtection algorithmName="SHA-512" hashValue="mlfkdp6sHYLeTKcvL7MP1eVZKWWz1bHQRknOXt2ZHhF/dYvXCAbYzT/GSpKM5St7JjtTqUByddo4nZDvJRAhDA==" saltValue="zUKks2LtO34uQA+eLkCnjA==" spinCount="100000" sheet="1" formatCells="0" formatColumns="0" formatRows="0" insertColumns="0" sort="0" autoFilter="0" pivotTables="0"/>
  <pageMargins left="0.70866141732283472" right="0.70866141732283472" top="0.74803149606299213" bottom="0.74803149606299213" header="0.31496062992125984" footer="0.31496062992125984"/>
  <pageSetup paperSize="9"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XFC38"/>
  <sheetViews>
    <sheetView showGridLines="0" view="pageLayout" topLeftCell="F1" zoomScaleNormal="100" workbookViewId="0">
      <selection activeCell="F31" sqref="F31:F32"/>
    </sheetView>
  </sheetViews>
  <sheetFormatPr defaultColWidth="0" defaultRowHeight="12" zeroHeight="1" x14ac:dyDescent="0.2"/>
  <cols>
    <col min="1" max="2" width="9.28515625" style="37" hidden="1" customWidth="1"/>
    <col min="3" max="4" width="8.7109375" style="37" hidden="1" customWidth="1"/>
    <col min="5" max="5" width="9.28515625" style="37" hidden="1" customWidth="1"/>
    <col min="6" max="6" width="81.42578125" style="37" customWidth="1"/>
    <col min="7" max="7" width="57.28515625" style="37" customWidth="1"/>
    <col min="8" max="8" width="68.7109375" style="37" hidden="1"/>
    <col min="9" max="16382" width="2.42578125" style="37" hidden="1"/>
    <col min="16383" max="16383" width="2.140625" style="37" hidden="1"/>
    <col min="16384" max="16384" width="2.42578125" style="37" hidden="1"/>
  </cols>
  <sheetData>
    <row r="1" spans="1:8" x14ac:dyDescent="0.2">
      <c r="F1" s="72" t="s">
        <v>2340</v>
      </c>
      <c r="G1" s="72"/>
    </row>
    <row r="2" spans="1:8" x14ac:dyDescent="0.2">
      <c r="F2" s="71" t="s">
        <v>2391</v>
      </c>
      <c r="G2" s="71"/>
    </row>
    <row r="3" spans="1:8" ht="5.65" customHeight="1" x14ac:dyDescent="0.2">
      <c r="F3" s="38"/>
    </row>
    <row r="4" spans="1:8" ht="12" customHeight="1" x14ac:dyDescent="0.2">
      <c r="F4" s="71" t="s">
        <v>2341</v>
      </c>
      <c r="G4" s="71"/>
    </row>
    <row r="5" spans="1:8" ht="16.350000000000001" customHeight="1" x14ac:dyDescent="0.2">
      <c r="F5" s="71"/>
      <c r="G5" s="71"/>
    </row>
    <row r="6" spans="1:8" ht="12" hidden="1" customHeight="1" x14ac:dyDescent="0.2">
      <c r="A6" s="37" t="s">
        <v>1060</v>
      </c>
      <c r="F6" s="38"/>
    </row>
    <row r="7" spans="1:8" ht="3.75" customHeight="1" x14ac:dyDescent="0.3">
      <c r="A7" s="37" t="s">
        <v>2342</v>
      </c>
      <c r="F7" s="39"/>
    </row>
    <row r="8" spans="1:8" ht="105" customHeight="1" x14ac:dyDescent="0.2">
      <c r="A8" s="37" t="s">
        <v>2343</v>
      </c>
      <c r="F8" s="71" t="s">
        <v>2344</v>
      </c>
      <c r="G8" s="71"/>
    </row>
    <row r="9" spans="1:8" x14ac:dyDescent="0.2"/>
    <row r="10" spans="1:8" x14ac:dyDescent="0.2">
      <c r="C10" s="37" t="s">
        <v>2345</v>
      </c>
      <c r="D10" s="37" t="s">
        <v>2346</v>
      </c>
      <c r="E10" s="37" t="s">
        <v>21</v>
      </c>
      <c r="F10" s="63" t="s">
        <v>2347</v>
      </c>
      <c r="G10" s="63" t="s">
        <v>2348</v>
      </c>
      <c r="H10" s="37" t="s">
        <v>2349</v>
      </c>
    </row>
    <row r="11" spans="1:8" ht="24" x14ac:dyDescent="0.2">
      <c r="C11" s="37" t="s">
        <v>2300</v>
      </c>
      <c r="D11" s="37">
        <v>13</v>
      </c>
      <c r="E11" s="41"/>
      <c r="F11" s="63" t="s">
        <v>2350</v>
      </c>
      <c r="G11" s="64" t="s">
        <v>1060</v>
      </c>
      <c r="H11" s="58" t="str">
        <f>"Dit punt is niet van toepassing omdat ''"&amp;S2PQ[[#This Row],[Stap 2 vragen]]&amp;"'' was beantwoord met ''nee.'' Dit punt was door het systeem automatisch op ''N/A'' gezet."</f>
        <v>Dit punt is niet van toepassing omdat ''Heeft de producent gebruikgemaakt van onderaannemers en/of dienstverleners tijdens de certificeringscyclus?'' was beantwoord met ''nee.'' Dit punt was door het systeem automatisch op ''N/A'' gezet.</v>
      </c>
    </row>
    <row r="12" spans="1:8" ht="14.25" customHeight="1" x14ac:dyDescent="0.2">
      <c r="C12" s="37" t="s">
        <v>2295</v>
      </c>
      <c r="D12" s="37">
        <v>16</v>
      </c>
      <c r="E12" s="41"/>
      <c r="F12" s="63" t="s">
        <v>2351</v>
      </c>
      <c r="G12" s="64" t="s">
        <v>1060</v>
      </c>
      <c r="H12" s="58" t="str">
        <f>"Dit punt is niet van toepassing omdat ''"&amp;S2PQ[[#This Row],[Stap 2 vragen]]&amp;"'' was beantwoord met ''nee.'' Dit punt was door het systeem automatisch op ''N/A'' gezet."</f>
        <v>Dit punt is niet van toepassing omdat ''Is de producent geregistreerd voor parallel eigendom?'' was beantwoord met ''nee.'' Dit punt was door het systeem automatisch op ''N/A'' gezet.</v>
      </c>
    </row>
    <row r="13" spans="1:8" ht="24" x14ac:dyDescent="0.2">
      <c r="C13" s="37" t="s">
        <v>2293</v>
      </c>
      <c r="D13" s="37">
        <v>19</v>
      </c>
      <c r="E13" s="41"/>
      <c r="F13" s="63" t="s">
        <v>2352</v>
      </c>
      <c r="G13" s="64" t="s">
        <v>1060</v>
      </c>
      <c r="H13" s="58" t="str">
        <f>"Dit punt is niet van toepassing omdat ''"&amp;S2PQ[[#This Row],[Stap 2 vragen]]&amp;"'' was beantwoord met ''nee.'' Dit punt was door het systeem automatisch op ''N/A'' gezet."</f>
        <v>Dit punt is niet van toepassing omdat ''Is er in-house vermeerderingsmateriaal geproduceerd tijdens de certificeringscyclus (met of zonder behandeling met gewasbeschermingsmiddelen)?'' was beantwoord met ''nee.'' Dit punt was door het systeem automatisch op ''N/A'' gezet.</v>
      </c>
    </row>
    <row r="14" spans="1:8" ht="24" x14ac:dyDescent="0.2">
      <c r="C14" s="37" t="s">
        <v>2298</v>
      </c>
      <c r="D14" s="37">
        <v>22</v>
      </c>
      <c r="E14" s="41"/>
      <c r="F14" s="63" t="s">
        <v>2353</v>
      </c>
      <c r="G14" s="64" t="s">
        <v>1060</v>
      </c>
      <c r="H14" s="58" t="str">
        <f>"Dit punt is niet van toepassing omdat ''"&amp;S2PQ[[#This Row],[Stap 2 vragen]]&amp;"'' was beantwoord met ''nee.'' Dit punt was door het systeem automatisch op ''N/A'' gezet."</f>
        <v>Dit punt is niet van toepassing omdat ''Zijn genetisch gemodificeerde organismen (ggo’s) opgenomen in de scope van het bedrijf tijdens de certificeringscyclus?'' was beantwoord met ''nee.'' Dit punt was door het systeem automatisch op ''N/A'' gezet.</v>
      </c>
    </row>
    <row r="15" spans="1:8" ht="14.25" customHeight="1" x14ac:dyDescent="0.2">
      <c r="C15" s="37" t="s">
        <v>2294</v>
      </c>
      <c r="D15" s="37">
        <v>25</v>
      </c>
      <c r="E15" s="41"/>
      <c r="F15" s="63" t="s">
        <v>2354</v>
      </c>
      <c r="G15" s="64" t="s">
        <v>1060</v>
      </c>
      <c r="H15" s="58" t="str">
        <f>"Dit punt is niet van toepassing omdat ''"&amp;S2PQ[[#This Row],[Stap 2 vragen]]&amp;"'' was beantwoord met ''nee.'' Dit punt was door het systeem automatisch op ''N/A'' gezet."</f>
        <v>Dit punt is niet van toepassing omdat ''Is er bodem gebruikt voor teeltdoeleinden tijdens de certificeringscyclus?'' was beantwoord met ''nee.'' Dit punt was door het systeem automatisch op ''N/A'' gezet.</v>
      </c>
    </row>
    <row r="16" spans="1:8" ht="14.25" customHeight="1" x14ac:dyDescent="0.2">
      <c r="C16" s="37" t="s">
        <v>2292</v>
      </c>
      <c r="D16" s="37">
        <v>28</v>
      </c>
      <c r="E16" s="41"/>
      <c r="F16" s="63" t="s">
        <v>2355</v>
      </c>
      <c r="G16" s="64" t="s">
        <v>1060</v>
      </c>
      <c r="H16" s="58" t="str">
        <f>"Dit punt is niet van toepassing omdat ''"&amp;S2PQ[[#This Row],[Stap 2 vragen]]&amp;"'' was beantwoord met ''nee.'' Dit punt was door het systeem automatisch op ''N/A'' gezet."</f>
        <v>Dit punt is niet van toepassing omdat ''Heeft de producent grondontsmetting gebruikt tijdens de certificeringscyclus?'' was beantwoord met ''nee.'' Dit punt was door het systeem automatisch op ''N/A'' gezet.</v>
      </c>
    </row>
    <row r="17" spans="3:8" ht="14.25" customHeight="1" x14ac:dyDescent="0.2">
      <c r="C17" s="37" t="s">
        <v>2296</v>
      </c>
      <c r="D17" s="37">
        <v>31</v>
      </c>
      <c r="E17" s="41"/>
      <c r="F17" s="63" t="s">
        <v>2356</v>
      </c>
      <c r="G17" s="64" t="s">
        <v>1060</v>
      </c>
      <c r="H17" s="58" t="str">
        <f>"Dit punt is niet van toepassing omdat ''"&amp;S2PQ[[#This Row],[Stap 2 vragen]]&amp;"'' was beantwoord met ''nee.'' Dit punt was door het systeem automatisch op ''N/A'' gezet."</f>
        <v>Dit punt is niet van toepassing omdat ''Zijn er substraten (veen of andere media) gebruikt voor teeltdoeleinden tijdens de certificeringscyclus?'' was beantwoord met ''nee.'' Dit punt was door het systeem automatisch op ''N/A'' gezet.</v>
      </c>
    </row>
    <row r="18" spans="3:8" ht="14.25" customHeight="1" x14ac:dyDescent="0.2">
      <c r="C18" s="37" t="s">
        <v>2290</v>
      </c>
      <c r="D18" s="37">
        <v>34</v>
      </c>
      <c r="E18" s="41"/>
      <c r="F18" s="63" t="s">
        <v>2357</v>
      </c>
      <c r="G18" s="64" t="s">
        <v>1060</v>
      </c>
      <c r="H18" s="58" t="str">
        <f>"Dit punt is niet van toepassing omdat ''"&amp;S2PQ[[#This Row],[Stap 2 vragen]]&amp;"'' was beantwoord met ''nee.'' Dit punt was door het systeem automatisch op ''N/A'' gezet."</f>
        <v>Dit punt is niet van toepassing omdat ''Heeft de producent meststoffen toegepast (organisch en/of anorganisch) tijdens de certificeringscyclus?'' was beantwoord met ''nee.'' Dit punt was door het systeem automatisch op ''N/A'' gezet.</v>
      </c>
    </row>
    <row r="19" spans="3:8" ht="24" x14ac:dyDescent="0.2">
      <c r="C19" s="37" t="s">
        <v>2299</v>
      </c>
      <c r="D19" s="37">
        <v>37</v>
      </c>
      <c r="E19" s="41"/>
      <c r="F19" s="63" t="s">
        <v>2358</v>
      </c>
      <c r="G19" s="64" t="s">
        <v>1060</v>
      </c>
      <c r="H19" s="58" t="str">
        <f>"Dit punt is niet van toepassing omdat ''"&amp;S2PQ[[#This Row],[Stap 2 vragen]]&amp;"'' was beantwoord met ''nee.'' Dit punt was door het systeem automatisch op ''N/A'' gezet."</f>
        <v>Dit punt is niet van toepassing omdat ''Zijn er meststoffen (organisch en/of anorganisch) en/of biostimulantia opgeslagen in het bedrijf tijdens de certificeringscyclus?'' was beantwoord met ''nee.'' Dit punt was door het systeem automatisch op ''N/A'' gezet.</v>
      </c>
    </row>
    <row r="20" spans="3:8" ht="14.25" customHeight="1" x14ac:dyDescent="0.2">
      <c r="C20" s="37" t="s">
        <v>2297</v>
      </c>
      <c r="D20" s="37">
        <v>40</v>
      </c>
      <c r="E20" s="41"/>
      <c r="F20" s="63" t="s">
        <v>2359</v>
      </c>
      <c r="G20" s="64" t="s">
        <v>1060</v>
      </c>
      <c r="H20" s="58" t="str">
        <f>"Dit punt is niet van toepassing omdat ''"&amp;S2PQ[[#This Row],[Stap 2 vragen]]&amp;"'' was beantwoord met ''nee.'' Dit punt was door het systeem automatisch op ''N/A'' gezet."</f>
        <v>Dit punt is niet van toepassing omdat ''Heeft de producent organische meststoffen toegepast in het bedrijf tijdens de certificeringscyclus?'' was beantwoord met ''nee.'' Dit punt was door het systeem automatisch op ''N/A'' gezet.</v>
      </c>
    </row>
    <row r="21" spans="3:8" ht="14.25" customHeight="1" x14ac:dyDescent="0.2">
      <c r="C21" s="37" t="s">
        <v>2301</v>
      </c>
      <c r="D21" s="37">
        <v>45</v>
      </c>
      <c r="E21" s="41"/>
      <c r="F21" s="63" t="s">
        <v>2360</v>
      </c>
      <c r="G21" s="64" t="s">
        <v>1060</v>
      </c>
      <c r="H21" s="58" t="str">
        <f>"Dit punt is niet van toepassing omdat ''"&amp;S2PQ[[#This Row],[Stap 2 vragen]]&amp;"'' was beantwoord met ''nee.'' Dit punt was door het systeem automatisch op ''N/A'' gezet."</f>
        <v>Dit punt is niet van toepassing omdat ''Zijn gewassen geïrrigeerd tijdens de certificeringscyclus? '' was beantwoord met ''nee.'' Dit punt was door het systeem automatisch op ''N/A'' gezet.</v>
      </c>
    </row>
    <row r="22" spans="3:8" ht="24" x14ac:dyDescent="0.2">
      <c r="C22" s="37" t="s">
        <v>2291</v>
      </c>
      <c r="D22" s="37">
        <v>48</v>
      </c>
      <c r="E22" s="41"/>
      <c r="F22" s="63" t="s">
        <v>2361</v>
      </c>
      <c r="G22" s="64" t="s">
        <v>1060</v>
      </c>
      <c r="H22" s="58" t="str">
        <f>"Dit punt is niet van toepassing omdat ''"&amp;S2PQ[[#This Row],[Stap 2 vragen]]&amp;"'' was beantwoord met ''nee.'' Dit punt was door het systeem automatisch op ''N/A'' gezet."</f>
        <v>Dit punt is niet van toepassing omdat ''Zijn gewasbeschermingsmiddelen (verkregen door middel van chemische synthese) gebruikt op geregistreerde gewassen (ofwel vóór ofwel na de oogst)?'' was beantwoord met ''nee.'' Dit punt was door het systeem automatisch op ''N/A'' gezet.</v>
      </c>
    </row>
    <row r="23" spans="3:8" ht="14.25" customHeight="1" x14ac:dyDescent="0.2">
      <c r="C23" s="37" t="s">
        <v>2288</v>
      </c>
      <c r="D23" s="37">
        <v>51</v>
      </c>
      <c r="E23" s="41"/>
      <c r="F23" s="63" t="s">
        <v>2362</v>
      </c>
      <c r="G23" s="64" t="s">
        <v>1060</v>
      </c>
      <c r="H23" s="58" t="str">
        <f>"Dit punt is niet van toepassing omdat ''"&amp;S2PQ[[#This Row],[Stap 2 vragen]]&amp;"'' was beantwoord met ''nee.'' Dit punt was door het systeem automatisch op ''N/A'' gezet."</f>
        <v>Dit punt is niet van toepassing omdat ''Zijn gewasbeschermingsmiddelen en/of andere behandelingsproducten in het bedrijf opgeslagen?'' was beantwoord met ''nee.'' Dit punt was door het systeem automatisch op ''N/A'' gezet.</v>
      </c>
    </row>
    <row r="24" spans="3:8" ht="14.25" customHeight="1" x14ac:dyDescent="0.2">
      <c r="C24" s="37" t="s">
        <v>2289</v>
      </c>
      <c r="D24" s="37">
        <v>54</v>
      </c>
      <c r="E24" s="41"/>
      <c r="F24" s="63" t="s">
        <v>2363</v>
      </c>
      <c r="G24" s="64" t="s">
        <v>1060</v>
      </c>
      <c r="H24" s="58" t="str">
        <f>"Dit punt is niet van toepassing omdat ''"&amp;S2PQ[[#This Row],[Stap 2 vragen]]&amp;"'' was beantwoord met ''nee.'' Dit punt was door het systeem automatisch op ''N/A'' gezet."</f>
        <v>Dit punt is niet van toepassing omdat ''Omvat het bedrijf open velden, groene zones of ruimte voor het implementeren van groene hagen/heggen? '' was beantwoord met ''nee.'' Dit punt was door het systeem automatisch op ''N/A'' gezet.</v>
      </c>
    </row>
    <row r="25" spans="3:8" x14ac:dyDescent="0.2"/>
    <row r="26" spans="3:8" ht="77.25" customHeight="1" x14ac:dyDescent="0.2">
      <c r="F26" s="73" t="s">
        <v>2364</v>
      </c>
      <c r="G26" s="73"/>
    </row>
    <row r="27" spans="3:8" x14ac:dyDescent="0.2"/>
    <row r="28" spans="3:8" x14ac:dyDescent="0.2">
      <c r="F28" s="52" t="s">
        <v>2365</v>
      </c>
      <c r="G28" s="52" t="s">
        <v>2366</v>
      </c>
    </row>
    <row r="29" spans="3:8" ht="24" x14ac:dyDescent="0.2">
      <c r="F29" s="53" t="s">
        <v>2367</v>
      </c>
      <c r="G29" s="68" t="s">
        <v>2368</v>
      </c>
    </row>
    <row r="30" spans="3:8" ht="24" x14ac:dyDescent="0.2">
      <c r="F30" s="54" t="s">
        <v>2369</v>
      </c>
      <c r="G30" s="69"/>
    </row>
    <row r="31" spans="3:8" ht="24" x14ac:dyDescent="0.2">
      <c r="F31" s="68" t="s">
        <v>2370</v>
      </c>
      <c r="G31" s="55" t="s">
        <v>2371</v>
      </c>
    </row>
    <row r="32" spans="3:8" ht="24" x14ac:dyDescent="0.2">
      <c r="F32" s="69"/>
      <c r="G32" s="54" t="s">
        <v>2372</v>
      </c>
    </row>
    <row r="33" spans="6:7" ht="36" x14ac:dyDescent="0.2">
      <c r="F33" s="56" t="s">
        <v>2373</v>
      </c>
      <c r="G33" s="56" t="s">
        <v>2374</v>
      </c>
    </row>
    <row r="34" spans="6:7" ht="24" x14ac:dyDescent="0.2">
      <c r="F34" s="70" t="s">
        <v>2375</v>
      </c>
      <c r="G34" s="55" t="s">
        <v>2371</v>
      </c>
    </row>
    <row r="35" spans="6:7" ht="24" x14ac:dyDescent="0.2">
      <c r="F35" s="70"/>
      <c r="G35" s="54" t="s">
        <v>2372</v>
      </c>
    </row>
    <row r="36" spans="6:7" ht="24" x14ac:dyDescent="0.2">
      <c r="F36" s="56" t="s">
        <v>2376</v>
      </c>
      <c r="G36" s="56" t="s">
        <v>2377</v>
      </c>
    </row>
    <row r="37" spans="6:7" x14ac:dyDescent="0.2"/>
    <row r="38" spans="6:7" x14ac:dyDescent="0.2"/>
  </sheetData>
  <sheetProtection algorithmName="SHA-512" hashValue="7AflIOU9MOcnqydegC+I2dvebDEjFQLPY5TCUoHn4PBwkyj8KvTHbSBykLyioKatSjr+QwcxXsWnnJxWPmHcdQ==" saltValue="OLfUku3px+s9HKbpxZkW4w==" spinCount="100000" sheet="1" formatCells="0" formatColumns="0" formatRows="0" insertColumns="0" insertRows="0" insertHyperlinks="0" sort="0" autoFilter="0" pivotTables="0"/>
  <mergeCells count="8">
    <mergeCell ref="F31:F32"/>
    <mergeCell ref="F34:F35"/>
    <mergeCell ref="F4:G5"/>
    <mergeCell ref="F1:G1"/>
    <mergeCell ref="F2:G2"/>
    <mergeCell ref="F26:G26"/>
    <mergeCell ref="G29:G30"/>
    <mergeCell ref="F8:G8"/>
  </mergeCells>
  <dataValidations count="1">
    <dataValidation type="list" allowBlank="1" showInputMessage="1" showErrorMessage="1" sqref="G11:G24" xr:uid="{73A84A08-A936-464A-A8D4-AFEFE9AB0638}">
      <formula1>$A$6:$A$8</formula1>
    </dataValidation>
  </dataValidations>
  <pageMargins left="0.31496062992125984" right="0.31496062992125984" top="0.86614173228346458" bottom="0.55118110236220474" header="0.15748031496062992" footer="7.874015748031496E-2"/>
  <pageSetup paperSize="9" orientation="landscape" horizontalDpi="1200" verticalDpi="1200" r:id="rId1"/>
  <headerFooter>
    <oddHeader>&amp;R&amp;G</oddHeader>
    <oddFooter>&amp;L&amp;"Arial,Regular"&amp;8Coderef.: IFA Smart-checklist voor FO; v6.0_Sep22; nederlandse versie
&amp;A
Pag. &amp;P van &amp;N&amp;R&amp;"Arial,Regular"&amp;8© GLOBALG.A.P. c/o FoodPLUS GmbH
Spichernstr. 55, 50672 Cologne, Germany 
&amp;K00A039www.globalgap.org</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3276-16FB-493C-9A17-D6FCA6F32832}">
  <dimension ref="A1:XFC38"/>
  <sheetViews>
    <sheetView showGridLines="0" view="pageLayout" zoomScaleNormal="100" zoomScaleSheetLayoutView="110" workbookViewId="0">
      <selection activeCell="A8" sqref="A8"/>
    </sheetView>
  </sheetViews>
  <sheetFormatPr defaultColWidth="0" defaultRowHeight="0" customHeight="1" zeroHeight="1" x14ac:dyDescent="0.25"/>
  <cols>
    <col min="1" max="1" width="43.42578125" style="36" customWidth="1"/>
    <col min="2" max="4" width="4.5703125" style="16" customWidth="1"/>
    <col min="5" max="5" width="77.85546875" style="16" customWidth="1"/>
    <col min="6" max="6" width="0.5703125" style="16" hidden="1" customWidth="1"/>
    <col min="7" max="8" width="11.5703125" style="16" hidden="1" customWidth="1"/>
    <col min="9" max="9" width="0" style="16" hidden="1" customWidth="1"/>
    <col min="10" max="10" width="0.5703125" style="16" hidden="1" customWidth="1"/>
    <col min="11" max="49" width="0" style="16" hidden="1" customWidth="1"/>
    <col min="50" max="238" width="11.5703125" style="16" hidden="1" customWidth="1"/>
    <col min="239" max="239" width="17.42578125" style="16" hidden="1" customWidth="1"/>
    <col min="240" max="240" width="7.5703125" style="16" hidden="1" customWidth="1"/>
    <col min="241" max="241" width="14.42578125" style="16" hidden="1" customWidth="1"/>
    <col min="242" max="242" width="16.42578125" style="16" hidden="1" customWidth="1"/>
    <col min="243" max="251" width="11.5703125" style="16" hidden="1" customWidth="1"/>
    <col min="252" max="252" width="0" style="16" hidden="1" customWidth="1"/>
    <col min="253" max="253" width="0.5703125" style="16" hidden="1" customWidth="1"/>
    <col min="254" max="255" width="11.5703125" style="16" hidden="1" customWidth="1"/>
    <col min="256" max="256" width="0" style="16" hidden="1" customWidth="1"/>
    <col min="257" max="257" width="0.5703125" style="16" hidden="1" customWidth="1"/>
    <col min="258" max="16383" width="10.42578125" style="16" hidden="1"/>
    <col min="16384" max="16384" width="3.42578125" style="16" hidden="1" customWidth="1"/>
  </cols>
  <sheetData>
    <row r="1" spans="1:8" ht="24" customHeight="1" x14ac:dyDescent="0.25">
      <c r="A1" s="13" t="s">
        <v>2309</v>
      </c>
      <c r="B1" s="14"/>
      <c r="C1" s="14"/>
      <c r="D1" s="14"/>
      <c r="E1" s="14"/>
      <c r="F1" s="15"/>
      <c r="G1" s="15"/>
      <c r="H1" s="15"/>
    </row>
    <row r="2" spans="1:8" ht="19.5" customHeight="1" thickBot="1" x14ac:dyDescent="0.3">
      <c r="A2" s="14" t="s">
        <v>2310</v>
      </c>
      <c r="B2" s="14"/>
      <c r="C2" s="15"/>
      <c r="D2" s="15"/>
      <c r="E2" s="15"/>
      <c r="F2" s="15"/>
      <c r="G2" s="15"/>
      <c r="H2" s="15"/>
    </row>
    <row r="3" spans="1:8" s="19" customFormat="1" ht="25.35" customHeight="1" thickTop="1" thickBot="1" x14ac:dyDescent="0.3">
      <c r="A3" s="17" t="s">
        <v>2311</v>
      </c>
      <c r="B3" s="18"/>
      <c r="C3" s="14"/>
      <c r="D3" s="14"/>
      <c r="E3" s="14"/>
      <c r="F3" s="14"/>
      <c r="G3" s="14"/>
      <c r="H3" s="14"/>
    </row>
    <row r="4" spans="1:8" s="19" customFormat="1" ht="25.35" customHeight="1" thickTop="1" thickBot="1" x14ac:dyDescent="0.3">
      <c r="A4" s="17" t="s">
        <v>2312</v>
      </c>
      <c r="B4" s="18"/>
      <c r="C4" s="14"/>
      <c r="D4" s="14"/>
      <c r="E4" s="14"/>
      <c r="F4" s="14"/>
      <c r="G4" s="14"/>
      <c r="H4" s="14"/>
    </row>
    <row r="5" spans="1:8" s="19" customFormat="1" ht="25.35" customHeight="1" thickTop="1" thickBot="1" x14ac:dyDescent="0.3">
      <c r="A5" s="17" t="s">
        <v>2313</v>
      </c>
      <c r="B5" s="18"/>
      <c r="C5" s="14"/>
      <c r="D5" s="14"/>
      <c r="E5" s="14"/>
      <c r="F5" s="14"/>
      <c r="G5" s="14"/>
      <c r="H5" s="14"/>
    </row>
    <row r="6" spans="1:8" s="19" customFormat="1" ht="25.35" customHeight="1" thickTop="1" thickBot="1" x14ac:dyDescent="0.3">
      <c r="A6" s="17" t="s">
        <v>2314</v>
      </c>
      <c r="B6" s="18"/>
      <c r="C6" s="14"/>
      <c r="D6" s="14"/>
      <c r="E6" s="14"/>
      <c r="F6" s="14"/>
      <c r="G6" s="14"/>
      <c r="H6" s="14"/>
    </row>
    <row r="7" spans="1:8" s="19" customFormat="1" ht="25.35" customHeight="1" thickTop="1" thickBot="1" x14ac:dyDescent="0.3">
      <c r="A7" s="17" t="s">
        <v>2315</v>
      </c>
      <c r="B7" s="18"/>
      <c r="C7" s="14"/>
      <c r="D7" s="14"/>
      <c r="E7" s="14"/>
      <c r="F7" s="14"/>
      <c r="G7" s="14"/>
      <c r="H7" s="14"/>
    </row>
    <row r="8" spans="1:8" s="19" customFormat="1" ht="25.35" customHeight="1" thickTop="1" thickBot="1" x14ac:dyDescent="0.3">
      <c r="A8" s="17" t="s">
        <v>2316</v>
      </c>
      <c r="B8" s="18"/>
      <c r="C8" s="14"/>
      <c r="D8" s="14"/>
      <c r="E8" s="14"/>
      <c r="F8" s="14"/>
      <c r="G8" s="14"/>
      <c r="H8" s="14"/>
    </row>
    <row r="9" spans="1:8" ht="25.35" customHeight="1" thickTop="1" thickBot="1" x14ac:dyDescent="0.3">
      <c r="A9" s="20" t="s">
        <v>2317</v>
      </c>
      <c r="B9" s="48"/>
      <c r="C9" s="15"/>
      <c r="D9" s="15"/>
      <c r="E9" s="15"/>
      <c r="F9" s="15"/>
      <c r="G9" s="15"/>
      <c r="H9" s="15"/>
    </row>
    <row r="10" spans="1:8" ht="25.35" customHeight="1" thickTop="1" thickBot="1" x14ac:dyDescent="0.3">
      <c r="A10" s="17" t="s">
        <v>2318</v>
      </c>
      <c r="B10" s="18"/>
      <c r="C10" s="15"/>
      <c r="D10" s="15"/>
      <c r="E10" s="15"/>
      <c r="F10" s="15"/>
      <c r="G10" s="15"/>
      <c r="H10" s="15"/>
    </row>
    <row r="11" spans="1:8" ht="25.35" customHeight="1" thickTop="1" thickBot="1" x14ac:dyDescent="0.3">
      <c r="A11" s="17" t="s">
        <v>2319</v>
      </c>
      <c r="B11" s="18"/>
      <c r="C11" s="15"/>
      <c r="D11" s="15"/>
      <c r="E11" s="15"/>
      <c r="F11" s="15"/>
      <c r="G11" s="15"/>
      <c r="H11" s="15"/>
    </row>
    <row r="12" spans="1:8" ht="25.35" customHeight="1" thickTop="1" thickBot="1" x14ac:dyDescent="0.3">
      <c r="A12" s="17" t="s">
        <v>2320</v>
      </c>
      <c r="B12" s="18"/>
      <c r="C12" s="15"/>
      <c r="D12" s="15"/>
      <c r="E12" s="15"/>
      <c r="F12" s="15"/>
      <c r="G12" s="15"/>
      <c r="H12" s="15"/>
    </row>
    <row r="13" spans="1:8" ht="25.35" customHeight="1" thickTop="1" thickBot="1" x14ac:dyDescent="0.3">
      <c r="A13" s="15"/>
      <c r="B13" s="21" t="s">
        <v>2321</v>
      </c>
      <c r="C13" s="21" t="s">
        <v>2322</v>
      </c>
      <c r="D13" s="22"/>
      <c r="E13" s="15"/>
      <c r="F13" s="15"/>
      <c r="G13" s="15"/>
      <c r="H13" s="15"/>
    </row>
    <row r="14" spans="1:8" ht="25.35" customHeight="1" thickTop="1" thickBot="1" x14ac:dyDescent="0.3">
      <c r="A14" s="17" t="s">
        <v>2323</v>
      </c>
      <c r="B14" s="18"/>
      <c r="C14" s="18"/>
      <c r="D14" s="49"/>
      <c r="E14" s="49"/>
      <c r="F14" s="49"/>
      <c r="G14" s="49"/>
      <c r="H14" s="49"/>
    </row>
    <row r="15" spans="1:8" ht="25.35" customHeight="1" thickTop="1" thickBot="1" x14ac:dyDescent="0.3">
      <c r="A15" s="23" t="s">
        <v>2324</v>
      </c>
      <c r="B15" s="18"/>
      <c r="C15" s="18"/>
      <c r="D15" s="49"/>
      <c r="E15" s="49"/>
      <c r="F15" s="49"/>
      <c r="G15" s="49"/>
      <c r="H15" s="49"/>
    </row>
    <row r="16" spans="1:8" ht="25.35" customHeight="1" thickTop="1" thickBot="1" x14ac:dyDescent="0.3">
      <c r="A16" s="23" t="s">
        <v>2325</v>
      </c>
      <c r="B16" s="74"/>
      <c r="C16" s="74"/>
      <c r="D16" s="74"/>
      <c r="E16" s="74"/>
      <c r="F16" s="49"/>
      <c r="G16" s="49"/>
      <c r="H16" s="49"/>
    </row>
    <row r="17" spans="1:8" ht="35.1" customHeight="1" thickTop="1" thickBot="1" x14ac:dyDescent="0.3">
      <c r="A17" s="17" t="s">
        <v>2326</v>
      </c>
      <c r="B17" s="18"/>
      <c r="C17" s="18"/>
      <c r="D17" s="49"/>
      <c r="E17" s="49"/>
      <c r="F17" s="49"/>
      <c r="G17" s="49"/>
      <c r="H17" s="49"/>
    </row>
    <row r="18" spans="1:8" ht="25.35" customHeight="1" thickTop="1" thickBot="1" x14ac:dyDescent="0.3">
      <c r="A18" s="23" t="s">
        <v>2327</v>
      </c>
      <c r="B18" s="75"/>
      <c r="C18" s="75"/>
      <c r="D18" s="75"/>
      <c r="E18" s="75"/>
      <c r="F18" s="75"/>
      <c r="G18" s="75"/>
      <c r="H18" s="75"/>
    </row>
    <row r="19" spans="1:8" ht="25.35" customHeight="1" thickTop="1" thickBot="1" x14ac:dyDescent="0.3">
      <c r="A19" s="17" t="s">
        <v>2328</v>
      </c>
      <c r="B19" s="24"/>
      <c r="C19" s="24"/>
      <c r="D19" s="25"/>
      <c r="E19" s="25"/>
      <c r="F19" s="49"/>
      <c r="G19" s="49"/>
      <c r="H19" s="49"/>
    </row>
    <row r="20" spans="1:8" ht="25.35" customHeight="1" thickTop="1" thickBot="1" x14ac:dyDescent="0.3">
      <c r="A20" s="23" t="s">
        <v>2329</v>
      </c>
      <c r="B20" s="74"/>
      <c r="C20" s="74"/>
      <c r="D20" s="74"/>
      <c r="E20" s="74"/>
      <c r="F20" s="49"/>
      <c r="G20" s="49"/>
      <c r="H20" s="49"/>
    </row>
    <row r="21" spans="1:8" s="26" customFormat="1" ht="24.75" customHeight="1" thickTop="1" thickBot="1" x14ac:dyDescent="0.3">
      <c r="A21" s="17" t="s">
        <v>2330</v>
      </c>
      <c r="B21" s="24"/>
      <c r="C21" s="18"/>
      <c r="D21" s="49"/>
      <c r="E21" s="49"/>
      <c r="F21" s="50"/>
      <c r="G21" s="50"/>
      <c r="H21" s="50"/>
    </row>
    <row r="22" spans="1:8" s="26" customFormat="1" ht="25.35" customHeight="1" thickTop="1" thickBot="1" x14ac:dyDescent="0.3">
      <c r="A22" s="23" t="s">
        <v>2331</v>
      </c>
      <c r="B22" s="74"/>
      <c r="C22" s="74"/>
      <c r="D22" s="74"/>
      <c r="E22" s="74"/>
      <c r="F22" s="50"/>
      <c r="G22" s="50"/>
      <c r="H22" s="50"/>
    </row>
    <row r="23" spans="1:8" s="26" customFormat="1" ht="25.35" customHeight="1" thickTop="1" thickBot="1" x14ac:dyDescent="0.3">
      <c r="A23" s="17" t="s">
        <v>2332</v>
      </c>
      <c r="B23" s="24"/>
      <c r="C23" s="18"/>
      <c r="D23" s="14"/>
      <c r="E23" s="14"/>
      <c r="F23" s="50"/>
      <c r="G23" s="50"/>
      <c r="H23" s="50"/>
    </row>
    <row r="24" spans="1:8" ht="25.35" customHeight="1" thickTop="1" thickBot="1" x14ac:dyDescent="0.3">
      <c r="A24" s="23" t="s">
        <v>2331</v>
      </c>
      <c r="B24" s="74"/>
      <c r="C24" s="74"/>
      <c r="D24" s="74"/>
      <c r="E24" s="74"/>
      <c r="F24" s="49"/>
      <c r="G24" s="49"/>
      <c r="H24" s="49"/>
    </row>
    <row r="25" spans="1:8" s="27" customFormat="1" ht="24" customHeight="1" thickTop="1" thickBot="1" x14ac:dyDescent="0.3">
      <c r="A25" s="17" t="s">
        <v>2333</v>
      </c>
      <c r="B25" s="74"/>
      <c r="C25" s="74"/>
      <c r="D25" s="74"/>
      <c r="E25" s="74"/>
      <c r="F25" s="51"/>
      <c r="G25" s="51"/>
      <c r="H25" s="51"/>
    </row>
    <row r="26" spans="1:8" ht="24" customHeight="1" thickTop="1" thickBot="1" x14ac:dyDescent="0.3">
      <c r="A26" s="17" t="s">
        <v>2334</v>
      </c>
      <c r="B26" s="74"/>
      <c r="C26" s="74"/>
      <c r="D26" s="74"/>
      <c r="E26" s="74"/>
      <c r="F26" s="49"/>
      <c r="G26" s="49"/>
      <c r="H26" s="49"/>
    </row>
    <row r="27" spans="1:8" ht="24" customHeight="1" thickTop="1" thickBot="1" x14ac:dyDescent="0.3">
      <c r="A27" s="17" t="s">
        <v>2335</v>
      </c>
      <c r="B27" s="74"/>
      <c r="C27" s="74"/>
      <c r="D27" s="74"/>
      <c r="E27" s="74"/>
      <c r="F27" s="49"/>
      <c r="G27" s="49"/>
      <c r="H27" s="49"/>
    </row>
    <row r="28" spans="1:8" ht="24" customHeight="1" thickTop="1" thickBot="1" x14ac:dyDescent="0.3">
      <c r="A28" s="17" t="s">
        <v>2336</v>
      </c>
      <c r="B28" s="74"/>
      <c r="C28" s="74"/>
      <c r="D28" s="74"/>
      <c r="E28" s="74"/>
      <c r="F28" s="47"/>
      <c r="G28" s="49"/>
      <c r="H28" s="49"/>
    </row>
    <row r="29" spans="1:8" s="30" customFormat="1" ht="15.75" customHeight="1" thickTop="1" thickBot="1" x14ac:dyDescent="0.3">
      <c r="A29" s="28"/>
      <c r="B29" s="29"/>
      <c r="C29" s="29"/>
      <c r="D29" s="29"/>
      <c r="E29" s="29"/>
      <c r="F29" s="29"/>
      <c r="G29" s="29"/>
      <c r="H29" s="29"/>
    </row>
    <row r="30" spans="1:8" ht="21" customHeight="1" thickTop="1" thickBot="1" x14ac:dyDescent="0.3">
      <c r="A30" s="20" t="s">
        <v>2337</v>
      </c>
      <c r="B30" s="74"/>
      <c r="C30" s="74"/>
      <c r="D30" s="74"/>
      <c r="E30" s="74"/>
      <c r="F30" s="14"/>
      <c r="G30" s="14"/>
      <c r="H30" s="14"/>
    </row>
    <row r="31" spans="1:8" ht="21" customHeight="1" thickTop="1" thickBot="1" x14ac:dyDescent="0.3">
      <c r="A31" s="14" t="s">
        <v>2338</v>
      </c>
      <c r="B31" s="74"/>
      <c r="C31" s="74"/>
      <c r="D31" s="74"/>
      <c r="E31" s="74"/>
      <c r="F31" s="14"/>
      <c r="G31" s="14"/>
      <c r="H31" s="14"/>
    </row>
    <row r="32" spans="1:8" s="32" customFormat="1" ht="21" customHeight="1" thickTop="1" thickBot="1" x14ac:dyDescent="0.3">
      <c r="A32" s="20" t="s">
        <v>2339</v>
      </c>
      <c r="B32" s="74"/>
      <c r="C32" s="74"/>
      <c r="D32" s="74"/>
      <c r="E32" s="74"/>
      <c r="F32" s="31"/>
      <c r="G32" s="31"/>
      <c r="H32" s="31"/>
    </row>
    <row r="33" spans="1:8" s="32" customFormat="1" ht="15" thickTop="1" x14ac:dyDescent="0.25">
      <c r="A33" s="17"/>
      <c r="B33" s="14"/>
      <c r="C33" s="14"/>
      <c r="D33" s="14"/>
      <c r="E33" s="14"/>
      <c r="F33" s="31"/>
      <c r="G33" s="31"/>
      <c r="H33" s="31"/>
    </row>
    <row r="34" spans="1:8" s="32" customFormat="1" ht="27.75" customHeight="1" x14ac:dyDescent="0.25">
      <c r="A34" s="17"/>
      <c r="B34" s="15"/>
      <c r="C34" s="15"/>
      <c r="D34" s="15"/>
      <c r="E34" s="15"/>
      <c r="F34" s="33"/>
      <c r="G34" s="33"/>
      <c r="H34" s="33"/>
    </row>
    <row r="35" spans="1:8" s="35" customFormat="1" ht="14.25" customHeight="1" x14ac:dyDescent="0.25">
      <c r="A35" s="34"/>
      <c r="B35" s="32"/>
      <c r="C35" s="32"/>
      <c r="D35" s="32"/>
      <c r="E35" s="32"/>
    </row>
    <row r="36" spans="1:8" s="35" customFormat="1" ht="12" customHeight="1" x14ac:dyDescent="0.25">
      <c r="A36" s="34"/>
      <c r="B36" s="32"/>
      <c r="C36" s="32"/>
      <c r="D36" s="32"/>
      <c r="E36" s="32"/>
    </row>
    <row r="37" spans="1:8" ht="15" customHeight="1" x14ac:dyDescent="0.25"/>
    <row r="38" spans="1:8" ht="15" customHeight="1" x14ac:dyDescent="0.25"/>
  </sheetData>
  <sheetProtection algorithmName="SHA-512" hashValue="ZCvabCq9nvn60YWffcRT4df1gaqKJo+907N9THl+nXJgVoc3J+Y6h4EHjCli+62vZuRm8bj/FfsZ9Tr5gQOeHA==" saltValue="VC1RwtDtKXBu9ukV8WUBfA==" spinCount="100000" sheet="1" formatCells="0" formatColumns="0" formatRows="0" insertColumns="0" insertRows="0" insertHyperlinks="0" sort="0" autoFilter="0" pivotTables="0"/>
  <mergeCells count="12">
    <mergeCell ref="B32:E32"/>
    <mergeCell ref="B16:E16"/>
    <mergeCell ref="B18:H18"/>
    <mergeCell ref="B20:E20"/>
    <mergeCell ref="B22:E22"/>
    <mergeCell ref="B24:E24"/>
    <mergeCell ref="B25:E25"/>
    <mergeCell ref="B26:E26"/>
    <mergeCell ref="B27:E27"/>
    <mergeCell ref="B28:E28"/>
    <mergeCell ref="B30:E30"/>
    <mergeCell ref="B31:E31"/>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&amp;L&amp;"Arial,Regular"&amp;8Coderef.: IFA Smart-checklist voor FO; v6.0_Sep22; nederlandse versie
&amp;A
Pag. &amp;P van &amp;N&amp;R&amp;"Arial,Regular"&amp;8© GLOBALG.A.P. c/o FoodPLUS GmbH
Spichernstr. 55, 50672 Cologne, Germany 
&amp;K00A039www.globalgap.org</oddFooter>
  </headerFooter>
  <rowBreaks count="2" manualBreakCount="2">
    <brk id="12" max="16383" man="1"/>
    <brk id="29"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4A2B-8B35-4E29-BD8E-8E1CDD71C9CE}">
  <dimension ref="A1:XFC219"/>
  <sheetViews>
    <sheetView view="pageLayout" topLeftCell="J1" zoomScaleNormal="100" workbookViewId="0">
      <selection activeCell="C29" sqref="C29 E29"/>
    </sheetView>
  </sheetViews>
  <sheetFormatPr defaultColWidth="0" defaultRowHeight="11.25" x14ac:dyDescent="0.25"/>
  <cols>
    <col min="1" max="1" width="8.7109375" style="10" hidden="1" customWidth="1"/>
    <col min="2" max="2" width="11.7109375" style="10" hidden="1" customWidth="1"/>
    <col min="3" max="4" width="9.140625" style="10" hidden="1" customWidth="1"/>
    <col min="5" max="9" width="9.28515625" style="10" hidden="1" customWidth="1"/>
    <col min="10" max="10" width="11.85546875" style="10" customWidth="1"/>
    <col min="11" max="12" width="38.85546875" style="10" customWidth="1"/>
    <col min="13" max="13" width="6.140625" style="10" customWidth="1"/>
    <col min="14" max="15" width="3.85546875" style="66" customWidth="1"/>
    <col min="16" max="16" width="8.5703125" style="10" customWidth="1"/>
    <col min="17" max="17" width="15.85546875" style="10" customWidth="1"/>
    <col min="18" max="18" width="13.28515625" style="66" customWidth="1"/>
    <col min="19" max="20" width="0.85546875" style="10" hidden="1" customWidth="1"/>
    <col min="21" max="16383" width="9.28515625" style="10" hidden="1"/>
    <col min="16384" max="16384" width="0.5703125" style="10" customWidth="1"/>
  </cols>
  <sheetData>
    <row r="1" spans="1:18" s="12" customFormat="1" ht="33.75" x14ac:dyDescent="0.25">
      <c r="A1" s="62" t="s">
        <v>2378</v>
      </c>
      <c r="B1" s="62" t="s">
        <v>32</v>
      </c>
      <c r="C1" s="62" t="s">
        <v>36</v>
      </c>
      <c r="D1" s="62" t="s">
        <v>39</v>
      </c>
      <c r="E1" s="62" t="s">
        <v>2284</v>
      </c>
      <c r="F1" s="62" t="s">
        <v>2379</v>
      </c>
      <c r="G1" s="62" t="s">
        <v>2380</v>
      </c>
      <c r="H1" s="62" t="s">
        <v>2381</v>
      </c>
      <c r="I1" s="62" t="s">
        <v>40</v>
      </c>
      <c r="J1" s="43" t="s">
        <v>2382</v>
      </c>
      <c r="K1" s="43" t="s">
        <v>2383</v>
      </c>
      <c r="L1" s="43" t="s">
        <v>2384</v>
      </c>
      <c r="M1" s="43" t="s">
        <v>2302</v>
      </c>
      <c r="N1" s="43" t="s">
        <v>2321</v>
      </c>
      <c r="O1" s="43" t="s">
        <v>2322</v>
      </c>
      <c r="P1" s="43" t="s">
        <v>2385</v>
      </c>
      <c r="Q1" s="43" t="s">
        <v>2386</v>
      </c>
      <c r="R1" s="43" t="s">
        <v>2387</v>
      </c>
    </row>
    <row r="2" spans="1:18" ht="22.5" x14ac:dyDescent="0.25">
      <c r="A2" s="42"/>
      <c r="B2" s="59" t="s">
        <v>208</v>
      </c>
      <c r="C2" s="59"/>
      <c r="D2" s="60">
        <f>IF(Checklist48[[#This Row],[SGUID]]="",IF(Checklist48[[#This Row],[SSGUID]]="",0,1),1)</f>
        <v>1</v>
      </c>
      <c r="E2" s="59"/>
      <c r="F2" s="61" t="str">
        <f>_xlfn.IFNA(Checklist48[[#This Row],[RelatedPQ]],"NA")</f>
        <v/>
      </c>
      <c r="G2" s="61" t="str">
        <f>IF(Checklist48[[#This Row],[PIGUID]]="","",INDEX(S2PQ_relational[],MATCH(Checklist48[[#This Row],[PIGUID&amp;NO]],S2PQ_relational[PIGUID &amp; "NO"],0),2))</f>
        <v/>
      </c>
      <c r="H2" s="61" t="str">
        <f>Checklist48[[#This Row],[PIGUID]]&amp;"NO"</f>
        <v>NO</v>
      </c>
      <c r="I2" s="61" t="str">
        <f>IF(Checklist48[[#This Row],[PIGUID]]="","",INDEX(PIs[NA Exempt],MATCH(Checklist48[[#This Row],[PIGUID]],PIs[GUID],0),1))</f>
        <v/>
      </c>
      <c r="J2"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01 BEHEER </v>
      </c>
      <c r="K2" s="61" t="str">
        <f>IF(Checklist48[[#This Row],[SGUID]]="",IF(Checklist48[[#This Row],[SSGUID]]="",IF(Checklist48[[#This Row],[PIGUID]]="","",INDEX(PIs[[Column1]:[SS]],MATCH(Checklist48[[#This Row],[PIGUID]],PIs[GUID],0),4)),INDEX(PIs[[Column1]:[Ssbody]],MATCH(Checklist48[[#This Row],[SSGUID]],PIs[SSGUID],0),19)),INDEX(PIs[[Column1]:[SS]],MATCH(Checklist48[[#This Row],[SGUID]],PIs[SGUID],0),15))</f>
        <v>-</v>
      </c>
      <c r="L2" s="61" t="str">
        <f>IF(Checklist48[[#This Row],[SGUID]]="",IF(Checklist48[[#This Row],[SSGUID]]="",INDEX(PIs[[Column1]:[SS]],MATCH(Checklist48[[#This Row],[PIGUID]],PIs[GUID],0),6),""),"")</f>
        <v/>
      </c>
      <c r="M2" s="61" t="str">
        <f>IF(Checklist48[[#This Row],[SSGUID]]="",IF(Checklist48[[#This Row],[PIGUID]]="","",INDEX(PIs[[Column1]:[SS]],MATCH(Checklist48[[#This Row],[PIGUID]],PIs[GUID],0),8)),"")</f>
        <v/>
      </c>
      <c r="N2" s="65"/>
      <c r="O2" s="65"/>
      <c r="P2" s="61" t="str">
        <f>IF(Checklist48[[#This Row],[ifna]]="NA","",IF(Checklist48[[#This Row],[RelatedPQ]]=0,"",IF(Checklist48[[#This Row],[RelatedPQ]]="","",IF((INDEX(S2PQ_relational[],MATCH(Checklist48[[#This Row],[PIGUID&amp;NO]],S2PQ_relational[PIGUID &amp; "NO"],0),1))=Checklist48[[#This Row],[PIGUID]],"niet van toepassing",""))))</f>
        <v/>
      </c>
      <c r="Q2" s="61" t="str">
        <f>IF(Checklist48[[#This Row],[N.v.t.]]="niet van toepassing",INDEX(S2PQ[[Stap 2 vragen]:[Justification]],MATCH(Checklist48[[#This Row],[RelatedPQ]],S2PQ[S2PQGUID],0),3),"")</f>
        <v/>
      </c>
      <c r="R2" s="65"/>
    </row>
    <row r="3" spans="1:18" ht="33.75" x14ac:dyDescent="0.25">
      <c r="A3" s="42"/>
      <c r="B3" s="59"/>
      <c r="C3" s="59" t="s">
        <v>689</v>
      </c>
      <c r="D3" s="60">
        <f>IF(Checklist48[[#This Row],[SGUID]]="",IF(Checklist48[[#This Row],[SSGUID]]="",0,1),1)</f>
        <v>1</v>
      </c>
      <c r="E3" s="59"/>
      <c r="F3" s="61" t="str">
        <f>_xlfn.IFNA(Checklist48[[#This Row],[RelatedPQ]],"NA")</f>
        <v/>
      </c>
      <c r="G3" s="61" t="str">
        <f>IF(Checklist48[[#This Row],[PIGUID]]="","",INDEX(S2PQ_relational[],MATCH(Checklist48[[#This Row],[PIGUID&amp;NO]],S2PQ_relational[PIGUID &amp; "NO"],0),2))</f>
        <v/>
      </c>
      <c r="H3" s="61" t="str">
        <f>Checklist48[[#This Row],[PIGUID]]&amp;"NO"</f>
        <v>NO</v>
      </c>
      <c r="I3" s="61" t="str">
        <f>IF(Checklist48[[#This Row],[PIGUID]]="","",INDEX(PIs[NA Exempt],MATCH(Checklist48[[#This Row],[PIGUID]],PIs[GUID],0),1))</f>
        <v/>
      </c>
      <c r="J3" s="61" t="str">
        <f>IF(Checklist48[[#This Row],[SGUID]]="",IF(Checklist48[[#This Row],[SSGUID]]="",IF(Checklist48[[#This Row],[PIGUID]]="","",INDEX(PIs[[Column1]:[SS]],MATCH(Checklist48[[#This Row],[PIGUID]],PIs[GUID],0),2)),INDEX(PIs[[Column1]:[SS]],MATCH(Checklist48[[#This Row],[SSGUID]],PIs[SSGUID],0),18)),INDEX(PIs[[Column1]:[SS]],MATCH(Checklist48[[#This Row],[SGUID]],PIs[SGUID],0),14))</f>
        <v>FO 01.01 Locatiegeschiedenis</v>
      </c>
      <c r="K3" s="61" t="str">
        <f>IF(Checklist48[[#This Row],[SGUID]]="",IF(Checklist48[[#This Row],[SSGUID]]="",IF(Checklist48[[#This Row],[PIGUID]]="","",INDEX(PIs[[Column1]:[SS]],MATCH(Checklist48[[#This Row],[PIGUID]],PIs[GUID],0),4)),INDEX(PIs[[Column1]:[Ssbody]],MATCH(Checklist48[[#This Row],[SSGUID]],PIs[SSGUID],0),19)),INDEX(PIs[[Column1]:[SS]],MATCH(Checklist48[[#This Row],[SGUID]],PIs[SGUID],0),15))</f>
        <v>-</v>
      </c>
      <c r="L3" s="61" t="str">
        <f>IF(Checklist48[[#This Row],[SGUID]]="",IF(Checklist48[[#This Row],[SSGUID]]="",INDEX(PIs[[Column1]:[SS]],MATCH(Checklist48[[#This Row],[PIGUID]],PIs[GUID],0),6),""),"")</f>
        <v/>
      </c>
      <c r="M3" s="61" t="str">
        <f>IF(Checklist48[[#This Row],[SSGUID]]="",IF(Checklist48[[#This Row],[PIGUID]]="","",INDEX(PIs[[Column1]:[SS]],MATCH(Checklist48[[#This Row],[PIGUID]],PIs[GUID],0),8)),"")</f>
        <v/>
      </c>
      <c r="N3" s="65"/>
      <c r="O3" s="65"/>
      <c r="P3" s="61" t="str">
        <f>IF(Checklist48[[#This Row],[ifna]]="NA","",IF(Checklist48[[#This Row],[RelatedPQ]]=0,"",IF(Checklist48[[#This Row],[RelatedPQ]]="","",IF((INDEX(S2PQ_relational[],MATCH(Checklist48[[#This Row],[PIGUID&amp;NO]],S2PQ_relational[PIGUID &amp; "NO"],0),1))=Checklist48[[#This Row],[PIGUID]],"niet van toepassing",""))))</f>
        <v/>
      </c>
      <c r="Q3" s="61" t="str">
        <f>IF(Checklist48[[#This Row],[N.v.t.]]="niet van toepassing",INDEX(S2PQ[[Stap 2 vragen]:[Justification]],MATCH(Checklist48[[#This Row],[RelatedPQ]],S2PQ[S2PQGUID],0),3),"")</f>
        <v/>
      </c>
      <c r="R3" s="65"/>
    </row>
    <row r="4" spans="1:18" ht="146.25" x14ac:dyDescent="0.25">
      <c r="A4" s="42"/>
      <c r="B4" s="59"/>
      <c r="C4" s="59"/>
      <c r="D4" s="60">
        <f>IF(Checklist48[[#This Row],[SGUID]]="",IF(Checklist48[[#This Row],[SSGUID]]="",0,1),1)</f>
        <v>0</v>
      </c>
      <c r="E4" s="59" t="s">
        <v>844</v>
      </c>
      <c r="F4" s="61" t="str">
        <f>_xlfn.IFNA(Checklist48[[#This Row],[RelatedPQ]],"NA")</f>
        <v>NA</v>
      </c>
      <c r="G4" s="61" t="e">
        <f>IF(Checklist48[[#This Row],[PIGUID]]="","",INDEX(S2PQ_relational[],MATCH(Checklist48[[#This Row],[PIGUID&amp;NO]],S2PQ_relational[PIGUID &amp; "NO"],0),2))</f>
        <v>#N/A</v>
      </c>
      <c r="H4" s="61" t="str">
        <f>Checklist48[[#This Row],[PIGUID]]&amp;"NO"</f>
        <v>4ehRyfZGJ8yRKC06TlByyANO</v>
      </c>
      <c r="I4" s="61" t="b">
        <f>IF(Checklist48[[#This Row],[PIGUID]]="","",INDEX(PIs[NA Exempt],MATCH(Checklist48[[#This Row],[PIGUID]],PIs[GUID],0),1))</f>
        <v>0</v>
      </c>
      <c r="J4" s="61" t="str">
        <f>IF(Checklist48[[#This Row],[SGUID]]="",IF(Checklist48[[#This Row],[SSGUID]]="",IF(Checklist48[[#This Row],[PIGUID]]="","",INDEX(PIs[[Column1]:[SS]],MATCH(Checklist48[[#This Row],[PIGUID]],PIs[GUID],0),2)),INDEX(PIs[[Column1]:[SS]],MATCH(Checklist48[[#This Row],[SSGUID]],PIs[SSGUID],0),18)),INDEX(PIs[[Column1]:[SS]],MATCH(Checklist48[[#This Row],[SGUID]],PIs[SGUID],0),14))</f>
        <v>FO 01.01.01</v>
      </c>
      <c r="K4"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heeft een systeem voor het identificeren van locaties en faciliteiten die voor productie worden gebruikt.</v>
      </c>
      <c r="L4" s="61" t="str">
        <f>IF(Checklist48[[#This Row],[SGUID]]="",IF(Checklist48[[#This Row],[SSGUID]]="",INDEX(PIs[[Column1]:[SS]],MATCH(Checklist48[[#This Row],[PIGUID]],PIs[GUID],0),6),""),"")</f>
        <v>De producent moet een systeem hebben om het volgende te identificeren:
\- alle percelen, kassen en andere productiegebieden;
\- alle waterbronnen, opslag- en verwerkingsfaciliteiten, opslag van landbouwchemicaliën, gebouwen en alle andere objecten die een risico kunnen vormen voor de gezondheid en veiligheid van medewerkers of voor het milieu.
Identificatie kan zijn aangegeven op een kaart of aan de hand van borden op elke locatie.</v>
      </c>
      <c r="M4" s="61" t="str">
        <f>IF(Checklist48[[#This Row],[SSGUID]]="",IF(Checklist48[[#This Row],[PIGUID]]="","",INDEX(PIs[[Column1]:[SS]],MATCH(Checklist48[[#This Row],[PIGUID]],PIs[GUID],0),8)),"")</f>
        <v>Major Must</v>
      </c>
      <c r="N4" s="65"/>
      <c r="O4" s="65"/>
      <c r="P4" s="61" t="str">
        <f>IF(Checklist48[[#This Row],[ifna]]="NA","",IF(Checklist48[[#This Row],[RelatedPQ]]=0,"",IF(Checklist48[[#This Row],[RelatedPQ]]="","",IF((INDEX(S2PQ_relational[],MATCH(Checklist48[[#This Row],[PIGUID&amp;NO]],S2PQ_relational[PIGUID &amp; "NO"],0),1))=Checklist48[[#This Row],[PIGUID]],"niet van toepassing",""))))</f>
        <v/>
      </c>
      <c r="Q4" s="61" t="str">
        <f>IF(Checklist48[[#This Row],[N.v.t.]]="niet van toepassing",INDEX(S2PQ[[Stap 2 vragen]:[Justification]],MATCH(Checklist48[[#This Row],[RelatedPQ]],S2PQ[S2PQGUID],0),3),"")</f>
        <v/>
      </c>
      <c r="R4" s="65"/>
    </row>
    <row r="5" spans="1:18" ht="45" x14ac:dyDescent="0.25">
      <c r="A5" s="42"/>
      <c r="B5" s="59"/>
      <c r="C5" s="59"/>
      <c r="D5" s="60">
        <f>IF(Checklist48[[#This Row],[SGUID]]="",IF(Checklist48[[#This Row],[SSGUID]]="",0,1),1)</f>
        <v>0</v>
      </c>
      <c r="E5" s="59" t="s">
        <v>862</v>
      </c>
      <c r="F5" s="61" t="str">
        <f>_xlfn.IFNA(Checklist48[[#This Row],[RelatedPQ]],"NA")</f>
        <v>NA</v>
      </c>
      <c r="G5" s="61" t="e">
        <f>IF(Checklist48[[#This Row],[PIGUID]]="","",INDEX(S2PQ_relational[],MATCH(Checklist48[[#This Row],[PIGUID&amp;NO]],S2PQ_relational[PIGUID &amp; "NO"],0),2))</f>
        <v>#N/A</v>
      </c>
      <c r="H5" s="61" t="str">
        <f>Checklist48[[#This Row],[PIGUID]]&amp;"NO"</f>
        <v>70ituY5kK8xZxfD3tPVp7oNO</v>
      </c>
      <c r="I5" s="61" t="b">
        <f>IF(Checklist48[[#This Row],[PIGUID]]="","",INDEX(PIs[NA Exempt],MATCH(Checklist48[[#This Row],[PIGUID]],PIs[GUID],0),1))</f>
        <v>0</v>
      </c>
      <c r="J5" s="61" t="str">
        <f>IF(Checklist48[[#This Row],[SGUID]]="",IF(Checklist48[[#This Row],[SSGUID]]="",IF(Checklist48[[#This Row],[PIGUID]]="","",INDEX(PIs[[Column1]:[SS]],MATCH(Checklist48[[#This Row],[PIGUID]],PIs[GUID],0),2)),INDEX(PIs[[Column1]:[SS]],MATCH(Checklist48[[#This Row],[SSGUID]],PIs[SSGUID],0),18)),INDEX(PIs[[Column1]:[SS]],MATCH(Checklist48[[#This Row],[SGUID]],PIs[SGUID],0),14))</f>
        <v>FO 01.01.02</v>
      </c>
      <c r="K5"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registratiesysteem opgezet voor elke productie-eenheid waarin gegevens zijn opgenomen van de ondernomen productieactiviteiten.</v>
      </c>
      <c r="L5" s="61" t="str">
        <f>IF(Checklist48[[#This Row],[SGUID]]="",IF(Checklist48[[#This Row],[SSGUID]]="",INDEX(PIs[[Column1]:[SS]],MATCH(Checklist48[[#This Row],[PIGUID]],PIs[GUID],0),6),""),"")</f>
        <v>In deze registraties moet de historie van de gecertificeerde GLOBALG.A.P.-productie van alle productie-eenheden zijn opgenomen. Deze gegevens moeten elektronisch of op papier zijn vastgelegd.</v>
      </c>
      <c r="M5" s="61" t="str">
        <f>IF(Checklist48[[#This Row],[SSGUID]]="",IF(Checklist48[[#This Row],[PIGUID]]="","",INDEX(PIs[[Column1]:[SS]],MATCH(Checklist48[[#This Row],[PIGUID]],PIs[GUID],0),8)),"")</f>
        <v>Major Must</v>
      </c>
      <c r="N5" s="65"/>
      <c r="O5" s="65"/>
      <c r="P5" s="61" t="str">
        <f>IF(Checklist48[[#This Row],[ifna]]="NA","",IF(Checklist48[[#This Row],[RelatedPQ]]=0,"",IF(Checklist48[[#This Row],[RelatedPQ]]="","",IF((INDEX(S2PQ_relational[],MATCH(Checklist48[[#This Row],[PIGUID&amp;NO]],S2PQ_relational[PIGUID &amp; "NO"],0),1))=Checklist48[[#This Row],[PIGUID]],"niet van toepassing",""))))</f>
        <v/>
      </c>
      <c r="Q5" s="61" t="str">
        <f>IF(Checklist48[[#This Row],[N.v.t.]]="niet van toepassing",INDEX(S2PQ[[Stap 2 vragen]:[Justification]],MATCH(Checklist48[[#This Row],[RelatedPQ]],S2PQ[S2PQGUID],0),3),"")</f>
        <v/>
      </c>
      <c r="R5" s="65"/>
    </row>
    <row r="6" spans="1:18" ht="180" x14ac:dyDescent="0.25">
      <c r="A6" s="42"/>
      <c r="B6" s="59"/>
      <c r="C6" s="59"/>
      <c r="D6" s="60">
        <f>IF(Checklist48[[#This Row],[SGUID]]="",IF(Checklist48[[#This Row],[SSGUID]]="",0,1),1)</f>
        <v>0</v>
      </c>
      <c r="E6" s="59" t="s">
        <v>683</v>
      </c>
      <c r="F6" s="61" t="str">
        <f>_xlfn.IFNA(Checklist48[[#This Row],[RelatedPQ]],"NA")</f>
        <v>NA</v>
      </c>
      <c r="G6" s="61" t="e">
        <f>IF(Checklist48[[#This Row],[PIGUID]]="","",INDEX(S2PQ_relational[],MATCH(Checklist48[[#This Row],[PIGUID&amp;NO]],S2PQ_relational[PIGUID &amp; "NO"],0),2))</f>
        <v>#N/A</v>
      </c>
      <c r="H6" s="61" t="str">
        <f>Checklist48[[#This Row],[PIGUID]]&amp;"NO"</f>
        <v>xCeE9TmgxqthWUyITEaOANO</v>
      </c>
      <c r="I6" s="61" t="b">
        <f>IF(Checklist48[[#This Row],[PIGUID]]="","",INDEX(PIs[NA Exempt],MATCH(Checklist48[[#This Row],[PIGUID]],PIs[GUID],0),1))</f>
        <v>0</v>
      </c>
      <c r="J6" s="61" t="str">
        <f>IF(Checklist48[[#This Row],[SGUID]]="",IF(Checklist48[[#This Row],[SSGUID]]="",IF(Checklist48[[#This Row],[PIGUID]]="","",INDEX(PIs[[Column1]:[SS]],MATCH(Checklist48[[#This Row],[PIGUID]],PIs[GUID],0),2)),INDEX(PIs[[Column1]:[SS]],MATCH(Checklist48[[#This Row],[SSGUID]],PIs[SSGUID],0),18)),INDEX(PIs[[Column1]:[SS]],MATCH(Checklist48[[#This Row],[SGUID]],PIs[SGUID],0),14))</f>
        <v>FO 01.01.03</v>
      </c>
      <c r="K6" s="61"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ten behoeve van audits zijn up-to-date. Registraties worden minimaal twee jaar bewaard, tenzij een langere periode vereist is.</v>
      </c>
      <c r="L6" s="61" t="str">
        <f>IF(Checklist48[[#This Row],[SGUID]]="",IF(Checklist48[[#This Row],[SSGUID]]="",INDEX(PIs[[Column1]:[SS]],MATCH(Checklist48[[#This Row],[PIGUID]],PIs[GUID],0),6),""),"")</f>
        <v>Elektronische registraties zijn geldig en als deze worden gebruikt is de producent verantwoordelijk voor het onderhouden van back-ups van de informatie.
Voor de initiële audit van de certificerende instelling (CI) moet de producent registraties bewaren vanaf ten minste drie maanden vóór de datum van de CI-audit of vanaf de datum van registratie, waarbij de langste periode geldt. Nieuwe aanvragers moeten volledige registraties hebben van elk perceel dat onder de registratie valt en over alle activiteiten met betrekking tot GLOBALG.A.P.-documentatie die vereist is voor het perceel in kwestie. Als individuele registratie ontbreekt, moet een afwijking of tekortkoming worden afgegeven voor het principe van het omgaan met deze registraties.</v>
      </c>
      <c r="M6" s="61" t="str">
        <f>IF(Checklist48[[#This Row],[SSGUID]]="",IF(Checklist48[[#This Row],[PIGUID]]="","",INDEX(PIs[[Column1]:[SS]],MATCH(Checklist48[[#This Row],[PIGUID]],PIs[GUID],0),8)),"")</f>
        <v>Major Must</v>
      </c>
      <c r="N6" s="65"/>
      <c r="O6" s="65"/>
      <c r="P6" s="61" t="str">
        <f>IF(Checklist48[[#This Row],[ifna]]="NA","",IF(Checklist48[[#This Row],[RelatedPQ]]=0,"",IF(Checklist48[[#This Row],[RelatedPQ]]="","",IF((INDEX(S2PQ_relational[],MATCH(Checklist48[[#This Row],[PIGUID&amp;NO]],S2PQ_relational[PIGUID &amp; "NO"],0),1))=Checklist48[[#This Row],[PIGUID]],"niet van toepassing",""))))</f>
        <v/>
      </c>
      <c r="Q6" s="61" t="str">
        <f>IF(Checklist48[[#This Row],[N.v.t.]]="niet van toepassing",INDEX(S2PQ[[Stap 2 vragen]:[Justification]],MATCH(Checklist48[[#This Row],[RelatedPQ]],S2PQ[S2PQGUID],0),3),"")</f>
        <v/>
      </c>
      <c r="R6" s="65"/>
    </row>
    <row r="7" spans="1:18" ht="33.75" x14ac:dyDescent="0.25">
      <c r="A7" s="42"/>
      <c r="B7" s="59"/>
      <c r="C7" s="59" t="s">
        <v>255</v>
      </c>
      <c r="D7" s="60">
        <f>IF(Checklist48[[#This Row],[SGUID]]="",IF(Checklist48[[#This Row],[SSGUID]]="",0,1),1)</f>
        <v>1</v>
      </c>
      <c r="E7" s="59"/>
      <c r="F7" s="61" t="str">
        <f>_xlfn.IFNA(Checklist48[[#This Row],[RelatedPQ]],"NA")</f>
        <v/>
      </c>
      <c r="G7" s="61" t="str">
        <f>IF(Checklist48[[#This Row],[PIGUID]]="","",INDEX(S2PQ_relational[],MATCH(Checklist48[[#This Row],[PIGUID&amp;NO]],S2PQ_relational[PIGUID &amp; "NO"],0),2))</f>
        <v/>
      </c>
      <c r="H7" s="61" t="str">
        <f>Checklist48[[#This Row],[PIGUID]]&amp;"NO"</f>
        <v>NO</v>
      </c>
      <c r="I7" s="61" t="str">
        <f>IF(Checklist48[[#This Row],[PIGUID]]="","",INDEX(PIs[NA Exempt],MATCH(Checklist48[[#This Row],[PIGUID]],PIs[GUID],0),1))</f>
        <v/>
      </c>
      <c r="J7" s="61" t="str">
        <f>IF(Checklist48[[#This Row],[SGUID]]="",IF(Checklist48[[#This Row],[SSGUID]]="",IF(Checklist48[[#This Row],[PIGUID]]="","",INDEX(PIs[[Column1]:[SS]],MATCH(Checklist48[[#This Row],[PIGUID]],PIs[GUID],0),2)),INDEX(PIs[[Column1]:[SS]],MATCH(Checklist48[[#This Row],[SSGUID]],PIs[SSGUID],0),18)),INDEX(PIs[[Column1]:[SS]],MATCH(Checklist48[[#This Row],[SGUID]],PIs[SGUID],0),14))</f>
        <v>FO 01.02 Uitbestede activiteiten</v>
      </c>
      <c r="K7" s="61" t="str">
        <f>IF(Checklist48[[#This Row],[SGUID]]="",IF(Checklist48[[#This Row],[SSGUID]]="",IF(Checklist48[[#This Row],[PIGUID]]="","",INDEX(PIs[[Column1]:[SS]],MATCH(Checklist48[[#This Row],[PIGUID]],PIs[GUID],0),4)),INDEX(PIs[[Column1]:[Ssbody]],MATCH(Checklist48[[#This Row],[SSGUID]],PIs[SSGUID],0),19)),INDEX(PIs[[Column1]:[SS]],MATCH(Checklist48[[#This Row],[SGUID]],PIs[SGUID],0),15))</f>
        <v>-</v>
      </c>
      <c r="L7" s="61" t="str">
        <f>IF(Checklist48[[#This Row],[SGUID]]="",IF(Checklist48[[#This Row],[SSGUID]]="",INDEX(PIs[[Column1]:[SS]],MATCH(Checklist48[[#This Row],[PIGUID]],PIs[GUID],0),6),""),"")</f>
        <v/>
      </c>
      <c r="M7" s="61" t="str">
        <f>IF(Checklist48[[#This Row],[SSGUID]]="",IF(Checklist48[[#This Row],[PIGUID]]="","",INDEX(PIs[[Column1]:[SS]],MATCH(Checklist48[[#This Row],[PIGUID]],PIs[GUID],0),8)),"")</f>
        <v/>
      </c>
      <c r="N7" s="65"/>
      <c r="O7" s="65"/>
      <c r="P7" s="61" t="str">
        <f>IF(Checklist48[[#This Row],[ifna]]="NA","",IF(Checklist48[[#This Row],[RelatedPQ]]=0,"",IF(Checklist48[[#This Row],[RelatedPQ]]="","",IF((INDEX(S2PQ_relational[],MATCH(Checklist48[[#This Row],[PIGUID&amp;NO]],S2PQ_relational[PIGUID &amp; "NO"],0),1))=Checklist48[[#This Row],[PIGUID]],"niet van toepassing",""))))</f>
        <v/>
      </c>
      <c r="Q7" s="61" t="str">
        <f>IF(Checklist48[[#This Row],[N.v.t.]]="niet van toepassing",INDEX(S2PQ[[Stap 2 vragen]:[Justification]],MATCH(Checklist48[[#This Row],[RelatedPQ]],S2PQ[S2PQGUID],0),3),"")</f>
        <v/>
      </c>
      <c r="R7" s="65"/>
    </row>
    <row r="8" spans="1:18" ht="371.25" x14ac:dyDescent="0.25">
      <c r="A8" s="42"/>
      <c r="B8" s="59"/>
      <c r="C8" s="59"/>
      <c r="D8" s="60">
        <f>IF(Checklist48[[#This Row],[SGUID]]="",IF(Checklist48[[#This Row],[SSGUID]]="",0,1),1)</f>
        <v>0</v>
      </c>
      <c r="E8" s="59" t="s">
        <v>249</v>
      </c>
      <c r="F8" s="61" t="str">
        <f>_xlfn.IFNA(Checklist48[[#This Row],[RelatedPQ]],"NA")</f>
        <v>NA</v>
      </c>
      <c r="G8" s="61" t="e">
        <f>IF(Checklist48[[#This Row],[PIGUID]]="","",INDEX(S2PQ_relational[],MATCH(Checklist48[[#This Row],[PIGUID&amp;NO]],S2PQ_relational[PIGUID &amp; "NO"],0),2))</f>
        <v>#N/A</v>
      </c>
      <c r="H8" s="61" t="str">
        <f>Checklist48[[#This Row],[PIGUID]]&amp;"NO"</f>
        <v>1zHtqaoTLae9BewoD4j16zNO</v>
      </c>
      <c r="I8" s="61" t="b">
        <f>IF(Checklist48[[#This Row],[PIGUID]]="","",INDEX(PIs[NA Exempt],MATCH(Checklist48[[#This Row],[PIGUID]],PIs[GUID],0),1))</f>
        <v>0</v>
      </c>
      <c r="J8" s="61" t="str">
        <f>IF(Checklist48[[#This Row],[SGUID]]="",IF(Checklist48[[#This Row],[SSGUID]]="",IF(Checklist48[[#This Row],[PIGUID]]="","",INDEX(PIs[[Column1]:[SS]],MATCH(Checklist48[[#This Row],[PIGUID]],PIs[GUID],0),2)),INDEX(PIs[[Column1]:[SS]],MATCH(Checklist48[[#This Row],[SSGUID]],PIs[SSGUID],0),18)),INDEX(PIs[[Column1]:[SS]],MATCH(Checklist48[[#This Row],[SGUID]],PIs[SGUID],0),14))</f>
        <v>FO 01.02.01</v>
      </c>
      <c r="K8"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waarborgt dat uitbestede activiteiten voldoen aan de principes en criteria van de standaard, die relevant zijn voor de geleverde diensten.</v>
      </c>
      <c r="L8" s="61" t="str">
        <f>IF(Checklist48[[#This Row],[SGUID]]="",IF(Checklist48[[#This Row],[SSGUID]]="",INDEX(PIs[[Column1]:[SS]],MATCH(Checklist48[[#This Row],[PIGUID]],PIs[GUID],0),6),""),"")</f>
        <v>Uitbestede processen en/of het gebruik van onderaannemers worden geïdentificeerd en gecontroleerd.
De producent moet toezien op de activiteiten van de onderaannemers om te waarborgen dat aan de relevante principes en criteria van de standaard wordt voldaan. Dit geldt voor elke activiteit en elk seizoen waarin minstens één onderaannemer wordt ingezet.
Bewijs dat aan de relevante principes en criteria wordt voldaan, moet worden verzameld door middel van een beoordeling en moet beschikbaar zijn gedurende de audit van de certificerende instelling (CI).
Als een dergelijke beoordeling wordt uitgevoerd door een producent, moet er bewijs beschikbaar zijn dat aan de relevante principes en criteria wordt voldaan. De onderaannemer moet instemmen met een dergelijke beoordeling door een producent als dit relevant is voor de standaard.
Een GLOBALG.A.P. erkende CI kan de onderaannemer beoordelen en kan een bewijs van conformiteit verstrekken met de volgende informatie:
\- datum van beoordeling;
\- naam van de CI;
\- naam van de CI-auditor;
\- gegevens van de onderaannemer;
\- lijst met beoordeelde principes en criteria.
Certificaten die zijn uitgereikt aan onderaannemers op basis van niet officieel door het GLOBALG.A.P.-secretariaat erkende normen, zijn geen geldig bewijs van het voldoen aan de standaard.</v>
      </c>
      <c r="M8" s="61" t="str">
        <f>IF(Checklist48[[#This Row],[SSGUID]]="",IF(Checklist48[[#This Row],[PIGUID]]="","",INDEX(PIs[[Column1]:[SS]],MATCH(Checklist48[[#This Row],[PIGUID]],PIs[GUID],0),8)),"")</f>
        <v>Major Must</v>
      </c>
      <c r="N8" s="65"/>
      <c r="O8" s="65"/>
      <c r="P8" s="61" t="str">
        <f>IF(Checklist48[[#This Row],[ifna]]="NA","",IF(Checklist48[[#This Row],[RelatedPQ]]=0,"",IF(Checklist48[[#This Row],[RelatedPQ]]="","",IF((INDEX(S2PQ_relational[],MATCH(Checklist48[[#This Row],[PIGUID&amp;NO]],S2PQ_relational[PIGUID &amp; "NO"],0),1))=Checklist48[[#This Row],[PIGUID]],"niet van toepassing",""))))</f>
        <v/>
      </c>
      <c r="Q8" s="61" t="str">
        <f>IF(Checklist48[[#This Row],[N.v.t.]]="niet van toepassing",INDEX(S2PQ[[Stap 2 vragen]:[Justification]],MATCH(Checklist48[[#This Row],[RelatedPQ]],S2PQ[S2PQGUID],0),3),"")</f>
        <v/>
      </c>
      <c r="R8" s="65"/>
    </row>
    <row r="9" spans="1:18" ht="33.75" x14ac:dyDescent="0.25">
      <c r="A9" s="42"/>
      <c r="B9" s="59"/>
      <c r="C9" s="59" t="s">
        <v>576</v>
      </c>
      <c r="D9" s="60">
        <f>IF(Checklist48[[#This Row],[SGUID]]="",IF(Checklist48[[#This Row],[SSGUID]]="",0,1),1)</f>
        <v>1</v>
      </c>
      <c r="E9" s="59"/>
      <c r="F9" s="61" t="str">
        <f>_xlfn.IFNA(Checklist48[[#This Row],[RelatedPQ]],"NA")</f>
        <v/>
      </c>
      <c r="G9" s="61" t="str">
        <f>IF(Checklist48[[#This Row],[PIGUID]]="","",INDEX(S2PQ_relational[],MATCH(Checklist48[[#This Row],[PIGUID&amp;NO]],S2PQ_relational[PIGUID &amp; "NO"],0),2))</f>
        <v/>
      </c>
      <c r="H9" s="61" t="str">
        <f>Checklist48[[#This Row],[PIGUID]]&amp;"NO"</f>
        <v>NO</v>
      </c>
      <c r="I9" s="61" t="str">
        <f>IF(Checklist48[[#This Row],[PIGUID]]="","",INDEX(PIs[NA Exempt],MATCH(Checklist48[[#This Row],[PIGUID]],PIs[GUID],0),1))</f>
        <v/>
      </c>
      <c r="J9" s="61" t="str">
        <f>IF(Checklist48[[#This Row],[SGUID]]="",IF(Checklist48[[#This Row],[SSGUID]]="",IF(Checklist48[[#This Row],[PIGUID]]="","",INDEX(PIs[[Column1]:[SS]],MATCH(Checklist48[[#This Row],[PIGUID]],PIs[GUID],0),2)),INDEX(PIs[[Column1]:[SS]],MATCH(Checklist48[[#This Row],[SSGUID]],PIs[SSGUID],0),18)),INDEX(PIs[[Column1]:[SS]],MATCH(Checklist48[[#This Row],[SGUID]],PIs[SGUID],0),14))</f>
        <v>FO 01.03 Interne documentatie</v>
      </c>
      <c r="K9" s="61" t="str">
        <f>IF(Checklist48[[#This Row],[SGUID]]="",IF(Checklist48[[#This Row],[SSGUID]]="",IF(Checklist48[[#This Row],[PIGUID]]="","",INDEX(PIs[[Column1]:[SS]],MATCH(Checklist48[[#This Row],[PIGUID]],PIs[GUID],0),4)),INDEX(PIs[[Column1]:[Ssbody]],MATCH(Checklist48[[#This Row],[SSGUID]],PIs[SSGUID],0),19)),INDEX(PIs[[Column1]:[SS]],MATCH(Checklist48[[#This Row],[SGUID]],PIs[SGUID],0),15))</f>
        <v>-</v>
      </c>
      <c r="L9" s="61" t="str">
        <f>IF(Checklist48[[#This Row],[SGUID]]="",IF(Checklist48[[#This Row],[SSGUID]]="",INDEX(PIs[[Column1]:[SS]],MATCH(Checklist48[[#This Row],[PIGUID]],PIs[GUID],0),6),""),"")</f>
        <v/>
      </c>
      <c r="M9" s="61" t="str">
        <f>IF(Checklist48[[#This Row],[SSGUID]]="",IF(Checklist48[[#This Row],[PIGUID]]="","",INDEX(PIs[[Column1]:[SS]],MATCH(Checklist48[[#This Row],[PIGUID]],PIs[GUID],0),8)),"")</f>
        <v/>
      </c>
      <c r="N9" s="65"/>
      <c r="O9" s="65"/>
      <c r="P9" s="61" t="str">
        <f>IF(Checklist48[[#This Row],[ifna]]="NA","",IF(Checklist48[[#This Row],[RelatedPQ]]=0,"",IF(Checklist48[[#This Row],[RelatedPQ]]="","",IF((INDEX(S2PQ_relational[],MATCH(Checklist48[[#This Row],[PIGUID&amp;NO]],S2PQ_relational[PIGUID &amp; "NO"],0),1))=Checklist48[[#This Row],[PIGUID]],"niet van toepassing",""))))</f>
        <v/>
      </c>
      <c r="Q9" s="61" t="str">
        <f>IF(Checklist48[[#This Row],[N.v.t.]]="niet van toepassing",INDEX(S2PQ[[Stap 2 vragen]:[Justification]],MATCH(Checklist48[[#This Row],[RelatedPQ]],S2PQ[S2PQGUID],0),3),"")</f>
        <v/>
      </c>
      <c r="R9" s="65"/>
    </row>
    <row r="10" spans="1:18" ht="315" x14ac:dyDescent="0.25">
      <c r="A10" s="42"/>
      <c r="B10" s="59"/>
      <c r="C10" s="59"/>
      <c r="D10" s="60">
        <f>IF(Checklist48[[#This Row],[SGUID]]="",IF(Checklist48[[#This Row],[SSGUID]]="",0,1),1)</f>
        <v>0</v>
      </c>
      <c r="E10" s="59" t="s">
        <v>664</v>
      </c>
      <c r="F10" s="61" t="str">
        <f>_xlfn.IFNA(Checklist48[[#This Row],[RelatedPQ]],"NA")</f>
        <v>NA</v>
      </c>
      <c r="G10" s="61" t="e">
        <f>IF(Checklist48[[#This Row],[PIGUID]]="","",INDEX(S2PQ_relational[],MATCH(Checklist48[[#This Row],[PIGUID&amp;NO]],S2PQ_relational[PIGUID &amp; "NO"],0),2))</f>
        <v>#N/A</v>
      </c>
      <c r="H10" s="61" t="str">
        <f>Checklist48[[#This Row],[PIGUID]]&amp;"NO"</f>
        <v>47LLsY1Etev0B76kN1bdxjNO</v>
      </c>
      <c r="I10" s="61" t="b">
        <f>IF(Checklist48[[#This Row],[PIGUID]]="","",INDEX(PIs[NA Exempt],MATCH(Checklist48[[#This Row],[PIGUID]],PIs[GUID],0),1))</f>
        <v>0</v>
      </c>
      <c r="J10" s="61" t="str">
        <f>IF(Checklist48[[#This Row],[SGUID]]="",IF(Checklist48[[#This Row],[SSGUID]]="",IF(Checklist48[[#This Row],[PIGUID]]="","",INDEX(PIs[[Column1]:[SS]],MATCH(Checklist48[[#This Row],[PIGUID]],PIs[GUID],0),2)),INDEX(PIs[[Column1]:[SS]],MATCH(Checklist48[[#This Row],[SSGUID]],PIs[SSGUID],0),18)),INDEX(PIs[[Column1]:[SS]],MATCH(Checklist48[[#This Row],[SGUID]],PIs[SGUID],0),14))</f>
        <v>FO 01.03.01</v>
      </c>
      <c r="K10"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voltooit minimaal één zelfbeoordeling/interne audit per jaar volgens de standaard.</v>
      </c>
      <c r="L10" s="61" t="str">
        <f>IF(Checklist48[[#This Row],[SGUID]]="",IF(Checklist48[[#This Row],[SSGUID]]="",INDEX(PIs[[Column1]:[SS]],MATCH(Checklist48[[#This Row],[PIGUID]],PIs[GUID],0),6),""),"")</f>
        <v xml:space="preserve">De zelfbeoordeling/interne audit moet beoordelen of aan de eisen wordt voldaan, moet de implementatie controleren en moet de identificatie van verbetermogelijkheden ondersteunen. 
Een gedocumenteerde zelfbeoordeling voor individuele producenten of een interne bedrijfs- en kwaliteitsbeheersysteem (QMS)-audit voor multi-site-producenten met QMS en producentengroepen moet:
\- minstens één keer per jaar plaatsvinden en vóór de audit van de certificerende instelling (CI);
\- worden uitgevoerd door de producent, aangewezen medewerker of adviseur, en/of als onderdeel van een QMS;
\- alle toepasselijke onderwerpen omvatten die zijn gedekt door de standaard/scope, ook als ze worden uitgevoerd door onderaannemers (waaronder oogst- en naoogstverwerking);
\- alle toepasselijke locaties en producten beoordelen.
Zelfbeoordelingen moeten opmerkingen bevatten over het bewijs dat is waargenomen voor alle Major Must en Minor Must-principes en -criteria die niet van toepassing zijn en waaraan niet wordt voldaan. Voor interne bedrijfsaudits moeten opmerkingen overeenstemmen met het “GLOBALG.A.P. algemeen reglement – Regels voor producentengroepen en multi-site-producenten met QMS.”
</v>
      </c>
      <c r="M10" s="61" t="str">
        <f>IF(Checklist48[[#This Row],[SSGUID]]="",IF(Checklist48[[#This Row],[PIGUID]]="","",INDEX(PIs[[Column1]:[SS]],MATCH(Checklist48[[#This Row],[PIGUID]],PIs[GUID],0),8)),"")</f>
        <v>Major Must</v>
      </c>
      <c r="N10" s="65"/>
      <c r="O10" s="65"/>
      <c r="P10" s="61" t="str">
        <f>IF(Checklist48[[#This Row],[ifna]]="NA","",IF(Checklist48[[#This Row],[RelatedPQ]]=0,"",IF(Checklist48[[#This Row],[RelatedPQ]]="","",IF((INDEX(S2PQ_relational[],MATCH(Checklist48[[#This Row],[PIGUID&amp;NO]],S2PQ_relational[PIGUID &amp; "NO"],0),1))=Checklist48[[#This Row],[PIGUID]],"niet van toepassing",""))))</f>
        <v/>
      </c>
      <c r="Q10" s="61" t="str">
        <f>IF(Checklist48[[#This Row],[N.v.t.]]="niet van toepassing",INDEX(S2PQ[[Stap 2 vragen]:[Justification]],MATCH(Checklist48[[#This Row],[RelatedPQ]],S2PQ[S2PQGUID],0),3),"")</f>
        <v/>
      </c>
      <c r="R10" s="65"/>
    </row>
    <row r="11" spans="1:18" ht="101.25" x14ac:dyDescent="0.25">
      <c r="A11" s="42"/>
      <c r="B11" s="59"/>
      <c r="C11" s="59"/>
      <c r="D11" s="60">
        <f>IF(Checklist48[[#This Row],[SGUID]]="",IF(Checklist48[[#This Row],[SSGUID]]="",0,1),1)</f>
        <v>0</v>
      </c>
      <c r="E11" s="59" t="s">
        <v>570</v>
      </c>
      <c r="F11" s="61" t="str">
        <f>_xlfn.IFNA(Checklist48[[#This Row],[RelatedPQ]],"NA")</f>
        <v>NA</v>
      </c>
      <c r="G11" s="61" t="e">
        <f>IF(Checklist48[[#This Row],[PIGUID]]="","",INDEX(S2PQ_relational[],MATCH(Checklist48[[#This Row],[PIGUID&amp;NO]],S2PQ_relational[PIGUID &amp; "NO"],0),2))</f>
        <v>#N/A</v>
      </c>
      <c r="H11" s="61" t="str">
        <f>Checklist48[[#This Row],[PIGUID]]&amp;"NO"</f>
        <v>4umDfDJkEjqGqjJDMoV29QNO</v>
      </c>
      <c r="I11" s="61" t="b">
        <f>IF(Checklist48[[#This Row],[PIGUID]]="","",INDEX(PIs[NA Exempt],MATCH(Checklist48[[#This Row],[PIGUID]],PIs[GUID],0),1))</f>
        <v>0</v>
      </c>
      <c r="J11" s="61" t="str">
        <f>IF(Checklist48[[#This Row],[SGUID]]="",IF(Checklist48[[#This Row],[SSGUID]]="",IF(Checklist48[[#This Row],[PIGUID]]="","",INDEX(PIs[[Column1]:[SS]],MATCH(Checklist48[[#This Row],[PIGUID]],PIs[GUID],0),2)),INDEX(PIs[[Column1]:[SS]],MATCH(Checklist48[[#This Row],[SSGUID]],PIs[SSGUID],0),18)),INDEX(PIs[[Column1]:[SS]],MATCH(Checklist48[[#This Row],[SGUID]],PIs[SGUID],0),14))</f>
        <v>FO 01.03.02</v>
      </c>
      <c r="K11"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effectieve herstelmaatregelen genomen om tekortkomingen aan te pakken die zijn geconstateerd tijdens de zelfbeoordelingen/interne audits.</v>
      </c>
      <c r="L11" s="61" t="str">
        <f>IF(Checklist48[[#This Row],[SGUID]]="",IF(Checklist48[[#This Row],[SSGUID]]="",INDEX(PIs[[Column1]:[SS]],MATCH(Checklist48[[#This Row],[PIGUID]],PIs[GUID],0),6),""),"")</f>
        <v>Herstelmaatregelen moeten gedocumenteerd worden. Alle noodzakelijke wijzigingen moeten geïmplementeerd worden.
Het voldoen aan alle toepasselijke Major Musts en minstens 95% van de toepasselijke Minor Musts is vereist.
“N.v.t.” alleen als er geen tekortkomingen worden geconstateerd tijdens zelfbeoordelingen/interne audits.</v>
      </c>
      <c r="M11" s="61" t="str">
        <f>IF(Checklist48[[#This Row],[SSGUID]]="",IF(Checklist48[[#This Row],[PIGUID]]="","",INDEX(PIs[[Column1]:[SS]],MATCH(Checklist48[[#This Row],[PIGUID]],PIs[GUID],0),8)),"")</f>
        <v>Major Must</v>
      </c>
      <c r="N11" s="65"/>
      <c r="O11" s="65"/>
      <c r="P11" s="61" t="str">
        <f>IF(Checklist48[[#This Row],[ifna]]="NA","",IF(Checklist48[[#This Row],[RelatedPQ]]=0,"",IF(Checklist48[[#This Row],[RelatedPQ]]="","",IF((INDEX(S2PQ_relational[],MATCH(Checklist48[[#This Row],[PIGUID&amp;NO]],S2PQ_relational[PIGUID &amp; "NO"],0),1))=Checklist48[[#This Row],[PIGUID]],"niet van toepassing",""))))</f>
        <v/>
      </c>
      <c r="Q11" s="61" t="str">
        <f>IF(Checklist48[[#This Row],[N.v.t.]]="niet van toepassing",INDEX(S2PQ[[Stap 2 vragen]:[Justification]],MATCH(Checklist48[[#This Row],[RelatedPQ]],S2PQ[S2PQGUID],0),3),"")</f>
        <v/>
      </c>
      <c r="R11" s="65"/>
    </row>
    <row r="12" spans="1:18" ht="168.75" x14ac:dyDescent="0.25">
      <c r="A12" s="42"/>
      <c r="B12" s="59"/>
      <c r="C12" s="59"/>
      <c r="D12" s="60">
        <f>IF(Checklist48[[#This Row],[SGUID]]="",IF(Checklist48[[#This Row],[SSGUID]]="",0,1),1)</f>
        <v>0</v>
      </c>
      <c r="E12" s="59" t="s">
        <v>584</v>
      </c>
      <c r="F12" s="61" t="str">
        <f>_xlfn.IFNA(Checklist48[[#This Row],[RelatedPQ]],"NA")</f>
        <v>NA</v>
      </c>
      <c r="G12" s="61" t="e">
        <f>IF(Checklist48[[#This Row],[PIGUID]]="","",INDEX(S2PQ_relational[],MATCH(Checklist48[[#This Row],[PIGUID&amp;NO]],S2PQ_relational[PIGUID &amp; "NO"],0),2))</f>
        <v>#N/A</v>
      </c>
      <c r="H12" s="61" t="str">
        <f>Checklist48[[#This Row],[PIGUID]]&amp;"NO"</f>
        <v>7u1GYXAF1eveuvMCIJeAUrNO</v>
      </c>
      <c r="I12" s="61" t="b">
        <f>IF(Checklist48[[#This Row],[PIGUID]]="","",INDEX(PIs[NA Exempt],MATCH(Checklist48[[#This Row],[PIGUID]],PIs[GUID],0),1))</f>
        <v>0</v>
      </c>
      <c r="J12" s="61" t="str">
        <f>IF(Checklist48[[#This Row],[SGUID]]="",IF(Checklist48[[#This Row],[SSGUID]]="",IF(Checklist48[[#This Row],[PIGUID]]="","",INDEX(PIs[[Column1]:[SS]],MATCH(Checklist48[[#This Row],[PIGUID]],PIs[GUID],0),2)),INDEX(PIs[[Column1]:[SS]],MATCH(Checklist48[[#This Row],[SSGUID]],PIs[SSGUID],0),18)),INDEX(PIs[[Column1]:[SS]],MATCH(Checklist48[[#This Row],[SGUID]],PIs[SGUID],0),14))</f>
        <v>FO 01.03.03</v>
      </c>
      <c r="K12"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 plan voor voortdurende verbetering.</v>
      </c>
      <c r="L12" s="61" t="str">
        <f>IF(Checklist48[[#This Row],[SGUID]]="",IF(Checklist48[[#This Row],[SSGUID]]="",INDEX(PIs[[Column1]:[SS]],MATCH(Checklist48[[#This Row],[PIGUID]],PIs[GUID],0),6),""),"")</f>
        <v>De producent moet de bedrijfsactiviteit evalueren en verbeteringen identificeren die moeten worden uitgevoerd, beoordeeld volgens de standaard. Deze verbeteringen moet in een langetermijnplan van drie jaar worden opgenomen.
Het plan voor voortdurende verbetering moet bestaan uit relevante zelfgedefinieerde doelen en beschrijven hoe voortgang richting elk doel gemonitord zal worden. Het plan kan omvatten:
\- beschrijving van een verbeterdoelstelling;
\- huidige status, met de datum van het behalen van het eerste doel;
\- geplande activiteiten;
\- beoogd resultaat met geschatte datum van verwezenlijking.</v>
      </c>
      <c r="M12" s="61" t="str">
        <f>IF(Checklist48[[#This Row],[SSGUID]]="",IF(Checklist48[[#This Row],[PIGUID]]="","",INDEX(PIs[[Column1]:[SS]],MATCH(Checklist48[[#This Row],[PIGUID]],PIs[GUID],0),8)),"")</f>
        <v>Major Must</v>
      </c>
      <c r="N12" s="65"/>
      <c r="O12" s="65"/>
      <c r="P12" s="61" t="str">
        <f>IF(Checklist48[[#This Row],[ifna]]="NA","",IF(Checklist48[[#This Row],[RelatedPQ]]=0,"",IF(Checklist48[[#This Row],[RelatedPQ]]="","",IF((INDEX(S2PQ_relational[],MATCH(Checklist48[[#This Row],[PIGUID&amp;NO]],S2PQ_relational[PIGUID &amp; "NO"],0),1))=Checklist48[[#This Row],[PIGUID]],"niet van toepassing",""))))</f>
        <v/>
      </c>
      <c r="Q12" s="61" t="str">
        <f>IF(Checklist48[[#This Row],[N.v.t.]]="niet van toepassing",INDEX(S2PQ[[Stap 2 vragen]:[Justification]],MATCH(Checklist48[[#This Row],[RelatedPQ]],S2PQ[S2PQGUID],0),3),"")</f>
        <v/>
      </c>
      <c r="R12" s="65"/>
    </row>
    <row r="13" spans="1:18" ht="202.5" x14ac:dyDescent="0.25">
      <c r="A13" s="42"/>
      <c r="B13" s="59"/>
      <c r="C13" s="59"/>
      <c r="D13" s="60">
        <f>IF(Checklist48[[#This Row],[SGUID]]="",IF(Checklist48[[#This Row],[SSGUID]]="",0,1),1)</f>
        <v>0</v>
      </c>
      <c r="E13" s="59" t="s">
        <v>590</v>
      </c>
      <c r="F13" s="61" t="str">
        <f>_xlfn.IFNA(Checklist48[[#This Row],[RelatedPQ]],"NA")</f>
        <v>NA</v>
      </c>
      <c r="G13" s="61" t="e">
        <f>IF(Checklist48[[#This Row],[PIGUID]]="","",INDEX(S2PQ_relational[],MATCH(Checklist48[[#This Row],[PIGUID&amp;NO]],S2PQ_relational[PIGUID &amp; "NO"],0),2))</f>
        <v>#N/A</v>
      </c>
      <c r="H13" s="61" t="str">
        <f>Checklist48[[#This Row],[PIGUID]]&amp;"NO"</f>
        <v>2S4QgEIMvlaGVW97plBT6DNO</v>
      </c>
      <c r="I13" s="61" t="b">
        <f>IF(Checklist48[[#This Row],[PIGUID]]="","",INDEX(PIs[NA Exempt],MATCH(Checklist48[[#This Row],[PIGUID]],PIs[GUID],0),1))</f>
        <v>0</v>
      </c>
      <c r="J13" s="61" t="str">
        <f>IF(Checklist48[[#This Row],[SGUID]]="",IF(Checklist48[[#This Row],[SSGUID]]="",IF(Checklist48[[#This Row],[PIGUID]]="","",INDEX(PIs[[Column1]:[SS]],MATCH(Checklist48[[#This Row],[PIGUID]],PIs[GUID],0),2)),INDEX(PIs[[Column1]:[SS]],MATCH(Checklist48[[#This Row],[SSGUID]],PIs[SSGUID],0),18)),INDEX(PIs[[Column1]:[SS]],MATCH(Checklist48[[#This Row],[SGUID]],PIs[SGUID],0),14))</f>
        <v>FO 01.03.04</v>
      </c>
      <c r="K13" s="61" t="str">
        <f>IF(Checklist48[[#This Row],[SGUID]]="",IF(Checklist48[[#This Row],[SSGUID]]="",IF(Checklist48[[#This Row],[PIGUID]]="","",INDEX(PIs[[Column1]:[SS]],MATCH(Checklist48[[#This Row],[PIGUID]],PIs[GUID],0),4)),INDEX(PIs[[Column1]:[Ssbody]],MATCH(Checklist48[[#This Row],[SSGUID]],PIs[SSGUID],0),19)),INDEX(PIs[[Column1]:[SS]],MATCH(Checklist48[[#This Row],[SGUID]],PIs[SGUID],0),15))</f>
        <v>Er is bewijs dat er een plan voor voortdurende verbetering is geïmplementeerd.</v>
      </c>
      <c r="L13" s="61" t="str">
        <f>IF(Checklist48[[#This Row],[SGUID]]="",IF(Checklist48[[#This Row],[SSGUID]]="",INDEX(PIs[[Column1]:[SS]],MATCH(Checklist48[[#This Row],[PIGUID]],PIs[GUID],0),6),""),"")</f>
        <v>De implementatie van geïdentificeerde punten in het plan voor voortdurende verbetering moet worden ondersteund door bewijs.
Bewijs kan bestaan uit nieuwe procedures of beleidsregels, het delen van gegevens (om veranderingen te kwantificeren), training, etc.
Het plan voor voortdurende verbetering moet worden ondersteund door gedocumenteerd bewijs. Het bewijs dat wordt opgeslagen kan bevatten:
\- actuele resultaten van de inspanningen, met datum van evaluatie;
\- opmerkingen over de reden waarom de inspanning wel of niet succesvol was;
\- indien een of meer van de doelstellingen niet is bereikt: onderbouwing en beschrijving van nadere actie;
\- het delen van relevante gegevens met het GLOBALG.A.P.-secretariaat.</v>
      </c>
      <c r="M13" s="61" t="str">
        <f>IF(Checklist48[[#This Row],[SSGUID]]="",IF(Checklist48[[#This Row],[PIGUID]]="","",INDEX(PIs[[Column1]:[SS]],MATCH(Checklist48[[#This Row],[PIGUID]],PIs[GUID],0),8)),"")</f>
        <v>Minor Must</v>
      </c>
      <c r="N13" s="65"/>
      <c r="O13" s="65"/>
      <c r="P13" s="61" t="str">
        <f>IF(Checklist48[[#This Row],[ifna]]="NA","",IF(Checklist48[[#This Row],[RelatedPQ]]=0,"",IF(Checklist48[[#This Row],[RelatedPQ]]="","",IF((INDEX(S2PQ_relational[],MATCH(Checklist48[[#This Row],[PIGUID&amp;NO]],S2PQ_relational[PIGUID &amp; "NO"],0),1))=Checklist48[[#This Row],[PIGUID]],"niet van toepassing",""))))</f>
        <v/>
      </c>
      <c r="Q13" s="61" t="str">
        <f>IF(Checklist48[[#This Row],[N.v.t.]]="niet van toepassing",INDEX(S2PQ[[Stap 2 vragen]:[Justification]],MATCH(Checklist48[[#This Row],[RelatedPQ]],S2PQ[S2PQGUID],0),3),"")</f>
        <v/>
      </c>
      <c r="R13" s="65"/>
    </row>
    <row r="14" spans="1:18" ht="56.25" x14ac:dyDescent="0.25">
      <c r="A14" s="42"/>
      <c r="B14" s="59"/>
      <c r="C14" s="59" t="s">
        <v>209</v>
      </c>
      <c r="D14" s="60">
        <f>IF(Checklist48[[#This Row],[SGUID]]="",IF(Checklist48[[#This Row],[SSGUID]]="",0,1),1)</f>
        <v>1</v>
      </c>
      <c r="E14" s="59"/>
      <c r="F14" s="61" t="str">
        <f>_xlfn.IFNA(Checklist48[[#This Row],[RelatedPQ]],"NA")</f>
        <v/>
      </c>
      <c r="G14" s="61" t="str">
        <f>IF(Checklist48[[#This Row],[PIGUID]]="","",INDEX(S2PQ_relational[],MATCH(Checklist48[[#This Row],[PIGUID&amp;NO]],S2PQ_relational[PIGUID &amp; "NO"],0),2))</f>
        <v/>
      </c>
      <c r="H14" s="61" t="str">
        <f>Checklist48[[#This Row],[PIGUID]]&amp;"NO"</f>
        <v>NO</v>
      </c>
      <c r="I14" s="61" t="str">
        <f>IF(Checklist48[[#This Row],[PIGUID]]="","",INDEX(PIs[NA Exempt],MATCH(Checklist48[[#This Row],[PIGUID]],PIs[GUID],0),1))</f>
        <v/>
      </c>
      <c r="J14" s="61" t="str">
        <f>IF(Checklist48[[#This Row],[SGUID]]="",IF(Checklist48[[#This Row],[SSGUID]]="",IF(Checklist48[[#This Row],[PIGUID]]="","",INDEX(PIs[[Column1]:[SS]],MATCH(Checklist48[[#This Row],[PIGUID]],PIs[GUID],0),2)),INDEX(PIs[[Column1]:[SS]],MATCH(Checklist48[[#This Row],[SSGUID]],PIs[SSGUID],0),18)),INDEX(PIs[[Column1]:[SS]],MATCH(Checklist48[[#This Row],[SGUID]],PIs[SGUID],0),14))</f>
        <v>FO 01.04 Training en toewijzing van verantwoordelijkheden</v>
      </c>
      <c r="K14" s="61" t="str">
        <f>IF(Checklist48[[#This Row],[SGUID]]="",IF(Checklist48[[#This Row],[SSGUID]]="",IF(Checklist48[[#This Row],[PIGUID]]="","",INDEX(PIs[[Column1]:[SS]],MATCH(Checklist48[[#This Row],[PIGUID]],PIs[GUID],0),4)),INDEX(PIs[[Column1]:[Ssbody]],MATCH(Checklist48[[#This Row],[SSGUID]],PIs[SSGUID],0),19)),INDEX(PIs[[Column1]:[SS]],MATCH(Checklist48[[#This Row],[SGUID]],PIs[SGUID],0),15))</f>
        <v>-</v>
      </c>
      <c r="L14" s="61" t="str">
        <f>IF(Checklist48[[#This Row],[SGUID]]="",IF(Checklist48[[#This Row],[SSGUID]]="",INDEX(PIs[[Column1]:[SS]],MATCH(Checklist48[[#This Row],[PIGUID]],PIs[GUID],0),6),""),"")</f>
        <v/>
      </c>
      <c r="M14" s="61" t="str">
        <f>IF(Checklist48[[#This Row],[SSGUID]]="",IF(Checklist48[[#This Row],[PIGUID]]="","",INDEX(PIs[[Column1]:[SS]],MATCH(Checklist48[[#This Row],[PIGUID]],PIs[GUID],0),8)),"")</f>
        <v/>
      </c>
      <c r="N14" s="65"/>
      <c r="O14" s="65"/>
      <c r="P14" s="61" t="str">
        <f>IF(Checklist48[[#This Row],[ifna]]="NA","",IF(Checklist48[[#This Row],[RelatedPQ]]=0,"",IF(Checklist48[[#This Row],[RelatedPQ]]="","",IF((INDEX(S2PQ_relational[],MATCH(Checklist48[[#This Row],[PIGUID&amp;NO]],S2PQ_relational[PIGUID &amp; "NO"],0),1))=Checklist48[[#This Row],[PIGUID]],"niet van toepassing",""))))</f>
        <v/>
      </c>
      <c r="Q14" s="61" t="str">
        <f>IF(Checklist48[[#This Row],[N.v.t.]]="niet van toepassing",INDEX(S2PQ[[Stap 2 vragen]:[Justification]],MATCH(Checklist48[[#This Row],[RelatedPQ]],S2PQ[S2PQGUID],0),3),"")</f>
        <v/>
      </c>
      <c r="R14" s="65"/>
    </row>
    <row r="15" spans="1:18" ht="101.25" x14ac:dyDescent="0.25">
      <c r="A15" s="42"/>
      <c r="B15" s="59"/>
      <c r="C15" s="59"/>
      <c r="D15" s="60">
        <f>IF(Checklist48[[#This Row],[SGUID]]="",IF(Checklist48[[#This Row],[SSGUID]]="",0,1),1)</f>
        <v>0</v>
      </c>
      <c r="E15" s="59" t="s">
        <v>202</v>
      </c>
      <c r="F15" s="61" t="str">
        <f>_xlfn.IFNA(Checklist48[[#This Row],[RelatedPQ]],"NA")</f>
        <v>NA</v>
      </c>
      <c r="G15" s="61" t="e">
        <f>IF(Checklist48[[#This Row],[PIGUID]]="","",INDEX(S2PQ_relational[],MATCH(Checklist48[[#This Row],[PIGUID&amp;NO]],S2PQ_relational[PIGUID &amp; "NO"],0),2))</f>
        <v>#N/A</v>
      </c>
      <c r="H15" s="61" t="str">
        <f>Checklist48[[#This Row],[PIGUID]]&amp;"NO"</f>
        <v>2E31HogXiNAaKumLlYx7hANO</v>
      </c>
      <c r="I15" s="61" t="b">
        <f>IF(Checklist48[[#This Row],[PIGUID]]="","",INDEX(PIs[NA Exempt],MATCH(Checklist48[[#This Row],[PIGUID]],PIs[GUID],0),1))</f>
        <v>0</v>
      </c>
      <c r="J15" s="61" t="str">
        <f>IF(Checklist48[[#This Row],[SGUID]]="",IF(Checklist48[[#This Row],[SSGUID]]="",IF(Checklist48[[#This Row],[PIGUID]]="","",INDEX(PIs[[Column1]:[SS]],MATCH(Checklist48[[#This Row],[PIGUID]],PIs[GUID],0),2)),INDEX(PIs[[Column1]:[SS]],MATCH(Checklist48[[#This Row],[SSGUID]],PIs[SSGUID],0),18)),INDEX(PIs[[Column1]:[SS]],MATCH(Checklist48[[#This Row],[SGUID]],PIs[SGUID],0),14))</f>
        <v>FO 01.04.01</v>
      </c>
      <c r="K15"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alle trainingsactiviteiten.</v>
      </c>
      <c r="L15" s="61" t="str">
        <f>IF(Checklist48[[#This Row],[SGUID]]="",IF(Checklist48[[#This Row],[SSGUID]]="",INDEX(PIs[[Column1]:[SS]],MATCH(Checklist48[[#This Row],[PIGUID]],PIs[GUID],0),6),""),"")</f>
        <v>De registraties moeten het volgende omvatten:
\- behandeld(e) onderwerp(en);
\- namen van trainer(s) of aanbieder(s) van trainingen;
\- namen van cursist(en) (bijv. aanwezigheidslijsten(en));
\- datum van training;
\- bewijs van aanwezigheid (bijv. handtekening cursist).</v>
      </c>
      <c r="M15" s="61" t="str">
        <f>IF(Checklist48[[#This Row],[SSGUID]]="",IF(Checklist48[[#This Row],[PIGUID]]="","",INDEX(PIs[[Column1]:[SS]],MATCH(Checklist48[[#This Row],[PIGUID]],PIs[GUID],0),8)),"")</f>
        <v>Minor Must</v>
      </c>
      <c r="N15" s="65"/>
      <c r="O15" s="65"/>
      <c r="P15" s="61" t="str">
        <f>IF(Checklist48[[#This Row],[ifna]]="NA","",IF(Checklist48[[#This Row],[RelatedPQ]]=0,"",IF(Checklist48[[#This Row],[RelatedPQ]]="","",IF((INDEX(S2PQ_relational[],MATCH(Checklist48[[#This Row],[PIGUID&amp;NO]],S2PQ_relational[PIGUID &amp; "NO"],0),1))=Checklist48[[#This Row],[PIGUID]],"niet van toepassing",""))))</f>
        <v/>
      </c>
      <c r="Q15" s="61" t="str">
        <f>IF(Checklist48[[#This Row],[N.v.t.]]="niet van toepassing",INDEX(S2PQ[[Stap 2 vragen]:[Justification]],MATCH(Checklist48[[#This Row],[RelatedPQ]],S2PQ[S2PQGUID],0),3),"")</f>
        <v/>
      </c>
      <c r="R15" s="65"/>
    </row>
    <row r="16" spans="1:18" ht="281.25" x14ac:dyDescent="0.25">
      <c r="A16" s="42"/>
      <c r="B16" s="59"/>
      <c r="C16" s="59"/>
      <c r="D16" s="60">
        <f>IF(Checklist48[[#This Row],[SGUID]]="",IF(Checklist48[[#This Row],[SSGUID]]="",0,1),1)</f>
        <v>0</v>
      </c>
      <c r="E16" s="59" t="s">
        <v>983</v>
      </c>
      <c r="F16" s="61" t="str">
        <f>_xlfn.IFNA(Checklist48[[#This Row],[RelatedPQ]],"NA")</f>
        <v>NA</v>
      </c>
      <c r="G16" s="61" t="e">
        <f>IF(Checklist48[[#This Row],[PIGUID]]="","",INDEX(S2PQ_relational[],MATCH(Checklist48[[#This Row],[PIGUID&amp;NO]],S2PQ_relational[PIGUID &amp; "NO"],0),2))</f>
        <v>#N/A</v>
      </c>
      <c r="H16" s="61" t="str">
        <f>Checklist48[[#This Row],[PIGUID]]&amp;"NO"</f>
        <v>5XDFB6E14Zya6OHP12zx4GNO</v>
      </c>
      <c r="I16" s="61" t="b">
        <f>IF(Checklist48[[#This Row],[PIGUID]]="","",INDEX(PIs[NA Exempt],MATCH(Checklist48[[#This Row],[PIGUID]],PIs[GUID],0),1))</f>
        <v>0</v>
      </c>
      <c r="J16" s="61" t="str">
        <f>IF(Checklist48[[#This Row],[SGUID]]="",IF(Checklist48[[#This Row],[SSGUID]]="",IF(Checklist48[[#This Row],[PIGUID]]="","",INDEX(PIs[[Column1]:[SS]],MATCH(Checklist48[[#This Row],[PIGUID]],PIs[GUID],0),2)),INDEX(PIs[[Column1]:[SS]],MATCH(Checklist48[[#This Row],[SSGUID]],PIs[SSGUID],0),18)),INDEX(PIs[[Column1]:[SS]],MATCH(Checklist48[[#This Row],[SGUID]],PIs[SGUID],0),14))</f>
        <v>FO 01.04.02</v>
      </c>
      <c r="K16" s="61" t="str">
        <f>IF(Checklist48[[#This Row],[SGUID]]="",IF(Checklist48[[#This Row],[SSGUID]]="",IF(Checklist48[[#This Row],[PIGUID]]="","",INDEX(PIs[[Column1]:[SS]],MATCH(Checklist48[[#This Row],[PIGUID]],PIs[GUID],0),4)),INDEX(PIs[[Column1]:[Ssbody]],MATCH(Checklist48[[#This Row],[SSGUID]],PIs[SSGUID],0),19)),INDEX(PIs[[Column1]:[SS]],MATCH(Checklist48[[#This Row],[SGUID]],PIs[SGUID],0),15))</f>
        <v>Personen die verantwoordelijk zijn voor de technische besluitvorming over productiemiddelen kunnen hun competentie aantonen.</v>
      </c>
      <c r="L16" s="61" t="str">
        <f>IF(Checklist48[[#This Row],[SGUID]]="",IF(Checklist48[[#This Row],[SSGUID]]="",INDEX(PIs[[Column1]:[SS]],MATCH(Checklist48[[#This Row],[PIGUID]],PIs[GUID],0),6),""),"")</f>
        <v>Personen die verantwoordelijk zijn voor technische besluiten zoals:
\- bepalen van de hoeveelheid en het type meststoffen (organisch of anorganisch);
\- kiezen van gewasbeschermingsmiddelen;
\- besluiten over toepassing van gewasbeschermingsmiddelen (bij vermeerdering, voor de oogst en/of na de oogst);
moeten voldoende technische competentie kunnen aantonen.
Als de persoon die verantwoordelijk is voor technische besluiten de producent is, een aangewezen medewerker of een technisch expert, moet zijn/haar ervaring worden aangevuld door actuele technische kennis (toegang tot technische literatuur, bijwonen van specifieke training, actieve licentie voor het toepassen van gewasbeschermingsmiddelen, etc.).
Als de persoon die verantwoordelijk is voor technische besluiten een extern gekwalificeerde adviseur is, moet zijn/haar technische competentie worden aangetoond door officiële kwalificaties of aanwezigheidscertificaten van specifieke trainingen.</v>
      </c>
      <c r="M16" s="61" t="str">
        <f>IF(Checklist48[[#This Row],[SSGUID]]="",IF(Checklist48[[#This Row],[PIGUID]]="","",INDEX(PIs[[Column1]:[SS]],MATCH(Checklist48[[#This Row],[PIGUID]],PIs[GUID],0),8)),"")</f>
        <v>Major Must</v>
      </c>
      <c r="N16" s="65"/>
      <c r="O16" s="65"/>
      <c r="P16" s="61" t="str">
        <f>IF(Checklist48[[#This Row],[ifna]]="NA","",IF(Checklist48[[#This Row],[RelatedPQ]]=0,"",IF(Checklist48[[#This Row],[RelatedPQ]]="","",IF((INDEX(S2PQ_relational[],MATCH(Checklist48[[#This Row],[PIGUID&amp;NO]],S2PQ_relational[PIGUID &amp; "NO"],0),1))=Checklist48[[#This Row],[PIGUID]],"niet van toepassing",""))))</f>
        <v/>
      </c>
      <c r="Q16" s="61" t="str">
        <f>IF(Checklist48[[#This Row],[N.v.t.]]="niet van toepassing",INDEX(S2PQ[[Stap 2 vragen]:[Justification]],MATCH(Checklist48[[#This Row],[RelatedPQ]],S2PQ[S2PQGUID],0),3),"")</f>
        <v/>
      </c>
      <c r="R16" s="65"/>
    </row>
    <row r="17" spans="1:18" ht="33.75" x14ac:dyDescent="0.25">
      <c r="A17" s="42"/>
      <c r="B17" s="59"/>
      <c r="C17" s="59" t="s">
        <v>676</v>
      </c>
      <c r="D17" s="60">
        <f>IF(Checklist48[[#This Row],[SGUID]]="",IF(Checklist48[[#This Row],[SSGUID]]="",0,1),1)</f>
        <v>1</v>
      </c>
      <c r="E17" s="59"/>
      <c r="F17" s="61" t="str">
        <f>_xlfn.IFNA(Checklist48[[#This Row],[RelatedPQ]],"NA")</f>
        <v/>
      </c>
      <c r="G17" s="61" t="str">
        <f>IF(Checklist48[[#This Row],[PIGUID]]="","",INDEX(S2PQ_relational[],MATCH(Checklist48[[#This Row],[PIGUID&amp;NO]],S2PQ_relational[PIGUID &amp; "NO"],0),2))</f>
        <v/>
      </c>
      <c r="H17" s="61" t="str">
        <f>Checklist48[[#This Row],[PIGUID]]&amp;"NO"</f>
        <v>NO</v>
      </c>
      <c r="I17" s="61" t="str">
        <f>IF(Checklist48[[#This Row],[PIGUID]]="","",INDEX(PIs[NA Exempt],MATCH(Checklist48[[#This Row],[PIGUID]],PIs[GUID],0),1))</f>
        <v/>
      </c>
      <c r="J17" s="61" t="str">
        <f>IF(Checklist48[[#This Row],[SGUID]]="",IF(Checklist48[[#This Row],[SSGUID]]="",IF(Checklist48[[#This Row],[PIGUID]]="","",INDEX(PIs[[Column1]:[SS]],MATCH(Checklist48[[#This Row],[PIGUID]],PIs[GUID],0),2)),INDEX(PIs[[Column1]:[SS]],MATCH(Checklist48[[#This Row],[SSGUID]],PIs[SSGUID],0),18)),INDEX(PIs[[Column1]:[SS]],MATCH(Checklist48[[#This Row],[SGUID]],PIs[SGUID],0),14))</f>
        <v>FO 01.05 Eisen van de klant</v>
      </c>
      <c r="K17" s="61" t="str">
        <f>IF(Checklist48[[#This Row],[SGUID]]="",IF(Checklist48[[#This Row],[SSGUID]]="",IF(Checklist48[[#This Row],[PIGUID]]="","",INDEX(PIs[[Column1]:[SS]],MATCH(Checklist48[[#This Row],[PIGUID]],PIs[GUID],0),4)),INDEX(PIs[[Column1]:[Ssbody]],MATCH(Checklist48[[#This Row],[SSGUID]],PIs[SSGUID],0),19)),INDEX(PIs[[Column1]:[SS]],MATCH(Checklist48[[#This Row],[SGUID]],PIs[SGUID],0),15))</f>
        <v>-</v>
      </c>
      <c r="L17" s="61" t="str">
        <f>IF(Checklist48[[#This Row],[SGUID]]="",IF(Checklist48[[#This Row],[SSGUID]]="",INDEX(PIs[[Column1]:[SS]],MATCH(Checklist48[[#This Row],[PIGUID]],PIs[GUID],0),6),""),"")</f>
        <v/>
      </c>
      <c r="M17" s="61" t="str">
        <f>IF(Checklist48[[#This Row],[SSGUID]]="",IF(Checklist48[[#This Row],[PIGUID]]="","",INDEX(PIs[[Column1]:[SS]],MATCH(Checklist48[[#This Row],[PIGUID]],PIs[GUID],0),8)),"")</f>
        <v/>
      </c>
      <c r="N17" s="65"/>
      <c r="O17" s="65"/>
      <c r="P17" s="61" t="str">
        <f>IF(Checklist48[[#This Row],[ifna]]="NA","",IF(Checklist48[[#This Row],[RelatedPQ]]=0,"",IF(Checklist48[[#This Row],[RelatedPQ]]="","",IF((INDEX(S2PQ_relational[],MATCH(Checklist48[[#This Row],[PIGUID&amp;NO]],S2PQ_relational[PIGUID &amp; "NO"],0),1))=Checklist48[[#This Row],[PIGUID]],"niet van toepassing",""))))</f>
        <v/>
      </c>
      <c r="Q17" s="61" t="str">
        <f>IF(Checklist48[[#This Row],[N.v.t.]]="niet van toepassing",INDEX(S2PQ[[Stap 2 vragen]:[Justification]],MATCH(Checklist48[[#This Row],[RelatedPQ]],S2PQ[S2PQGUID],0),3),"")</f>
        <v/>
      </c>
      <c r="R17" s="65"/>
    </row>
    <row r="18" spans="1:18" ht="67.5" x14ac:dyDescent="0.25">
      <c r="A18" s="42"/>
      <c r="B18" s="59"/>
      <c r="C18" s="59"/>
      <c r="D18" s="60">
        <f>IF(Checklist48[[#This Row],[SGUID]]="",IF(Checklist48[[#This Row],[SSGUID]]="",0,1),1)</f>
        <v>0</v>
      </c>
      <c r="E18" s="59" t="s">
        <v>670</v>
      </c>
      <c r="F18" s="61" t="str">
        <f>_xlfn.IFNA(Checklist48[[#This Row],[RelatedPQ]],"NA")</f>
        <v>NA</v>
      </c>
      <c r="G18" s="61" t="e">
        <f>IF(Checklist48[[#This Row],[PIGUID]]="","",INDEX(S2PQ_relational[],MATCH(Checklist48[[#This Row],[PIGUID&amp;NO]],S2PQ_relational[PIGUID &amp; "NO"],0),2))</f>
        <v>#N/A</v>
      </c>
      <c r="H18" s="61" t="str">
        <f>Checklist48[[#This Row],[PIGUID]]&amp;"NO"</f>
        <v>348sOu65XPBKalocIo2KJDNO</v>
      </c>
      <c r="I18" s="61" t="b">
        <f>IF(Checklist48[[#This Row],[PIGUID]]="","",INDEX(PIs[NA Exempt],MATCH(Checklist48[[#This Row],[PIGUID]],PIs[GUID],0),1))</f>
        <v>0</v>
      </c>
      <c r="J18" s="61" t="str">
        <f>IF(Checklist48[[#This Row],[SGUID]]="",IF(Checklist48[[#This Row],[SSGUID]]="",IF(Checklist48[[#This Row],[PIGUID]]="","",INDEX(PIs[[Column1]:[SS]],MATCH(Checklist48[[#This Row],[PIGUID]],PIs[GUID],0),2)),INDEX(PIs[[Column1]:[SS]],MATCH(Checklist48[[#This Row],[SSGUID]],PIs[SSGUID],0),18)),INDEX(PIs[[Column1]:[SS]],MATCH(Checklist48[[#This Row],[SGUID]],PIs[SGUID],0),14))</f>
        <v>FO 01.05.01</v>
      </c>
      <c r="K18"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is zich bewust van en voldoet aan de kwaliteitsvoorschriften van de klant, voor zover van toepassing.</v>
      </c>
      <c r="L18" s="61" t="str">
        <f>IF(Checklist48[[#This Row],[SGUID]]="",IF(Checklist48[[#This Row],[SSGUID]]="",INDEX(PIs[[Column1]:[SS]],MATCH(Checklist48[[#This Row],[PIGUID]],PIs[GUID],0),6),""),"")</f>
        <v>Er moet gedocumenteerde correspondentie zijn tussen de klant en de producent waaruit blijkt dat er op elk willekeurig moment wederzijdse overeenstemming is over kwaliteitsspecificaties.
De producent moet bewijzen dat de overeengekomen kwaliteitsspecificaties worden opgevolgd.</v>
      </c>
      <c r="M18" s="61" t="str">
        <f>IF(Checklist48[[#This Row],[SSGUID]]="",IF(Checklist48[[#This Row],[PIGUID]]="","",INDEX(PIs[[Column1]:[SS]],MATCH(Checklist48[[#This Row],[PIGUID]],PIs[GUID],0),8)),"")</f>
        <v>Minor Must</v>
      </c>
      <c r="N18" s="65"/>
      <c r="O18" s="65"/>
      <c r="P18" s="61" t="str">
        <f>IF(Checklist48[[#This Row],[ifna]]="NA","",IF(Checklist48[[#This Row],[RelatedPQ]]=0,"",IF(Checklist48[[#This Row],[RelatedPQ]]="","",IF((INDEX(S2PQ_relational[],MATCH(Checklist48[[#This Row],[PIGUID&amp;NO]],S2PQ_relational[PIGUID &amp; "NO"],0),1))=Checklist48[[#This Row],[PIGUID]],"niet van toepassing",""))))</f>
        <v/>
      </c>
      <c r="Q18" s="61" t="str">
        <f>IF(Checklist48[[#This Row],[N.v.t.]]="niet van toepassing",INDEX(S2PQ[[Stap 2 vragen]:[Justification]],MATCH(Checklist48[[#This Row],[RelatedPQ]],S2PQ[S2PQGUID],0),3),"")</f>
        <v/>
      </c>
      <c r="R18" s="65"/>
    </row>
    <row r="19" spans="1:18" ht="33.75" x14ac:dyDescent="0.25">
      <c r="A19" s="42"/>
      <c r="B19" s="59"/>
      <c r="C19" s="59" t="s">
        <v>549</v>
      </c>
      <c r="D19" s="60">
        <f>IF(Checklist48[[#This Row],[SGUID]]="",IF(Checklist48[[#This Row],[SSGUID]]="",0,1),1)</f>
        <v>1</v>
      </c>
      <c r="E19" s="59"/>
      <c r="F19" s="61" t="str">
        <f>_xlfn.IFNA(Checklist48[[#This Row],[RelatedPQ]],"NA")</f>
        <v/>
      </c>
      <c r="G19" s="61" t="str">
        <f>IF(Checklist48[[#This Row],[PIGUID]]="","",INDEX(S2PQ_relational[],MATCH(Checklist48[[#This Row],[PIGUID&amp;NO]],S2PQ_relational[PIGUID &amp; "NO"],0),2))</f>
        <v/>
      </c>
      <c r="H19" s="61" t="str">
        <f>Checklist48[[#This Row],[PIGUID]]&amp;"NO"</f>
        <v>NO</v>
      </c>
      <c r="I19" s="61" t="str">
        <f>IF(Checklist48[[#This Row],[PIGUID]]="","",INDEX(PIs[NA Exempt],MATCH(Checklist48[[#This Row],[PIGUID]],PIs[GUID],0),1))</f>
        <v/>
      </c>
      <c r="J19" s="61" t="str">
        <f>IF(Checklist48[[#This Row],[SGUID]]="",IF(Checklist48[[#This Row],[SSGUID]]="",IF(Checklist48[[#This Row],[PIGUID]]="","",INDEX(PIs[[Column1]:[SS]],MATCH(Checklist48[[#This Row],[PIGUID]],PIs[GUID],0),2)),INDEX(PIs[[Column1]:[SS]],MATCH(Checklist48[[#This Row],[SSGUID]],PIs[SSGUID],0),18)),INDEX(PIs[[Column1]:[SS]],MATCH(Checklist48[[#This Row],[SGUID]],PIs[SGUID],0),14))</f>
        <v>FO 01.06 Klachten</v>
      </c>
      <c r="K19" s="61" t="str">
        <f>IF(Checklist48[[#This Row],[SGUID]]="",IF(Checklist48[[#This Row],[SSGUID]]="",IF(Checklist48[[#This Row],[PIGUID]]="","",INDEX(PIs[[Column1]:[SS]],MATCH(Checklist48[[#This Row],[PIGUID]],PIs[GUID],0),4)),INDEX(PIs[[Column1]:[Ssbody]],MATCH(Checklist48[[#This Row],[SSGUID]],PIs[SSGUID],0),19)),INDEX(PIs[[Column1]:[SS]],MATCH(Checklist48[[#This Row],[SGUID]],PIs[SGUID],0),15))</f>
        <v>-</v>
      </c>
      <c r="L19" s="61" t="str">
        <f>IF(Checklist48[[#This Row],[SGUID]]="",IF(Checklist48[[#This Row],[SSGUID]]="",INDEX(PIs[[Column1]:[SS]],MATCH(Checklist48[[#This Row],[PIGUID]],PIs[GUID],0),6),""),"")</f>
        <v/>
      </c>
      <c r="M19" s="61" t="str">
        <f>IF(Checklist48[[#This Row],[SSGUID]]="",IF(Checklist48[[#This Row],[PIGUID]]="","",INDEX(PIs[[Column1]:[SS]],MATCH(Checklist48[[#This Row],[PIGUID]],PIs[GUID],0),8)),"")</f>
        <v/>
      </c>
      <c r="N19" s="65"/>
      <c r="O19" s="65"/>
      <c r="P19" s="61" t="str">
        <f>IF(Checklist48[[#This Row],[ifna]]="NA","",IF(Checklist48[[#This Row],[RelatedPQ]]=0,"",IF(Checklist48[[#This Row],[RelatedPQ]]="","",IF((INDEX(S2PQ_relational[],MATCH(Checklist48[[#This Row],[PIGUID&amp;NO]],S2PQ_relational[PIGUID &amp; "NO"],0),1))=Checklist48[[#This Row],[PIGUID]],"niet van toepassing",""))))</f>
        <v/>
      </c>
      <c r="Q19" s="61" t="str">
        <f>IF(Checklist48[[#This Row],[N.v.t.]]="niet van toepassing",INDEX(S2PQ[[Stap 2 vragen]:[Justification]],MATCH(Checklist48[[#This Row],[RelatedPQ]],S2PQ[S2PQGUID],0),3),"")</f>
        <v/>
      </c>
      <c r="R19" s="65"/>
    </row>
    <row r="20" spans="1:18" ht="375.75" customHeight="1" x14ac:dyDescent="0.25">
      <c r="A20" s="42"/>
      <c r="B20" s="59"/>
      <c r="C20" s="59"/>
      <c r="D20" s="60">
        <f>IF(Checklist48[[#This Row],[SGUID]]="",IF(Checklist48[[#This Row],[SSGUID]]="",0,1),1)</f>
        <v>0</v>
      </c>
      <c r="E20" s="59" t="s">
        <v>564</v>
      </c>
      <c r="F20" s="61" t="str">
        <f>_xlfn.IFNA(Checklist48[[#This Row],[RelatedPQ]],"NA")</f>
        <v>NA</v>
      </c>
      <c r="G20" s="61" t="e">
        <f>IF(Checklist48[[#This Row],[PIGUID]]="","",INDEX(S2PQ_relational[],MATCH(Checklist48[[#This Row],[PIGUID&amp;NO]],S2PQ_relational[PIGUID &amp; "NO"],0),2))</f>
        <v>#N/A</v>
      </c>
      <c r="H20" s="61" t="str">
        <f>Checklist48[[#This Row],[PIGUID]]&amp;"NO"</f>
        <v>5qAxE0dT8pqM9iBWKFZnM8NO</v>
      </c>
      <c r="I20" s="61" t="b">
        <f>IF(Checklist48[[#This Row],[PIGUID]]="","",INDEX(PIs[NA Exempt],MATCH(Checklist48[[#This Row],[PIGUID]],PIs[GUID],0),1))</f>
        <v>0</v>
      </c>
      <c r="J20" s="61" t="str">
        <f>IF(Checklist48[[#This Row],[SGUID]]="",IF(Checklist48[[#This Row],[SSGUID]]="",IF(Checklist48[[#This Row],[PIGUID]]="","",INDEX(PIs[[Column1]:[SS]],MATCH(Checklist48[[#This Row],[PIGUID]],PIs[GUID],0),2)),INDEX(PIs[[Column1]:[SS]],MATCH(Checklist48[[#This Row],[SSGUID]],PIs[SSGUID],0),18)),INDEX(PIs[[Column1]:[SS]],MATCH(Checklist48[[#This Row],[SGUID]],PIs[SGUID],0),14))</f>
        <v>FO 01.06.01</v>
      </c>
      <c r="K20"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klachtenprocedure beschikbaar en geïmplementeerd met betrekking tot zowel interne als externe zaken die worden gedekt door de standaard.</v>
      </c>
      <c r="L20" s="61" t="str">
        <f>IF(Checklist48[[#This Row],[SGUID]]="",IF(Checklist48[[#This Row],[SSGUID]]="",INDEX(PIs[[Column1]:[SS]],MATCH(Checklist48[[#This Row],[PIGUID]],PIs[GUID],0),6),""),"")</f>
        <v>Er moet een gedocumenteerde klachtenprocedure beschikbaar zijn die het registreren en opvolgen mogelijk maakt van alle ontvangen klachten met betrekking tot zaken die worden gedekt door de standaard en om maatregelen te registreren die met betrekking tot dergelijke klachten worden getroffen.
Als de producent door een bevoegde en/of lokale instantie op de hoogte wordt gesteld van het feit dat er een onderzoek naar hem/haar wordt verricht en/of indien de producent een sanctie binnen de scope van het certificaat heeft gekregen, moet de klachtenprocedure kennisgeving aan het GLOBALG.A.P.-secretariaat via de certificerende instelling (CI) omvatten.
In geval van klachten met betrekking tot de standaard (algeheel welzijn van medewerkers, milieubescherming, etc.) die de reputatie en geloofwaardigheid van het GLOBALG.A.P.-merk in gevaar kunnen brengen, moet de certificaathouder de CI direct informeren.
In het geval van producentengroepen hebben de leden van de producentengroep geen volledige klachtenprocedure nodig, maar alleen die delen die voor hen relevant zijn.
Medewerkers moet worden toegestaan klachten in te dienen bij hun werkgever over onderwerpen die door de standaard worden gedekt, en deze klachten moeten gedocumenteerd en aangepakt worden door de certificaathouder.</v>
      </c>
      <c r="M20" s="61" t="str">
        <f>IF(Checklist48[[#This Row],[SSGUID]]="",IF(Checklist48[[#This Row],[PIGUID]]="","",INDEX(PIs[[Column1]:[SS]],MATCH(Checklist48[[#This Row],[PIGUID]],PIs[GUID],0),8)),"")</f>
        <v>Major Must</v>
      </c>
      <c r="N20" s="65"/>
      <c r="O20" s="65"/>
      <c r="P20" s="61" t="str">
        <f>IF(Checklist48[[#This Row],[ifna]]="NA","",IF(Checklist48[[#This Row],[RelatedPQ]]=0,"",IF(Checklist48[[#This Row],[RelatedPQ]]="","",IF((INDEX(S2PQ_relational[],MATCH(Checklist48[[#This Row],[PIGUID&amp;NO]],S2PQ_relational[PIGUID &amp; "NO"],0),1))=Checklist48[[#This Row],[PIGUID]],"niet van toepassing",""))))</f>
        <v/>
      </c>
      <c r="Q20" s="61" t="str">
        <f>IF(Checklist48[[#This Row],[N.v.t.]]="niet van toepassing",INDEX(S2PQ[[Stap 2 vragen]:[Justification]],MATCH(Checklist48[[#This Row],[RelatedPQ]],S2PQ[S2PQGUID],0),3),"")</f>
        <v/>
      </c>
      <c r="R20" s="65"/>
    </row>
    <row r="21" spans="1:18" ht="247.5" x14ac:dyDescent="0.25">
      <c r="A21" s="42"/>
      <c r="B21" s="59"/>
      <c r="C21" s="59"/>
      <c r="D21" s="60">
        <f>IF(Checklist48[[#This Row],[SGUID]]="",IF(Checklist48[[#This Row],[SSGUID]]="",0,1),1)</f>
        <v>0</v>
      </c>
      <c r="E21" s="59" t="s">
        <v>543</v>
      </c>
      <c r="F21" s="61" t="str">
        <f>_xlfn.IFNA(Checklist48[[#This Row],[RelatedPQ]],"NA")</f>
        <v>NA</v>
      </c>
      <c r="G21" s="61" t="e">
        <f>IF(Checklist48[[#This Row],[PIGUID]]="","",INDEX(S2PQ_relational[],MATCH(Checklist48[[#This Row],[PIGUID&amp;NO]],S2PQ_relational[PIGUID &amp; "NO"],0),2))</f>
        <v>#N/A</v>
      </c>
      <c r="H21" s="61" t="str">
        <f>Checklist48[[#This Row],[PIGUID]]&amp;"NO"</f>
        <v>7MMjRlEcJiQ7j2bvm8liSYNO</v>
      </c>
      <c r="I21" s="61" t="b">
        <f>IF(Checklist48[[#This Row],[PIGUID]]="","",INDEX(PIs[NA Exempt],MATCH(Checklist48[[#This Row],[PIGUID]],PIs[GUID],0),1))</f>
        <v>0</v>
      </c>
      <c r="J21" s="61" t="str">
        <f>IF(Checklist48[[#This Row],[SGUID]]="",IF(Checklist48[[#This Row],[SSGUID]]="",IF(Checklist48[[#This Row],[PIGUID]]="","",INDEX(PIs[[Column1]:[SS]],MATCH(Checklist48[[#This Row],[PIGUID]],PIs[GUID],0),2)),INDEX(PIs[[Column1]:[SS]],MATCH(Checklist48[[#This Row],[SSGUID]],PIs[SSGUID],0),18)),INDEX(PIs[[Column1]:[SS]],MATCH(Checklist48[[#This Row],[SGUID]],PIs[SGUID],0),14))</f>
        <v>FO 01.06.02</v>
      </c>
      <c r="K21" s="61" t="str">
        <f>IF(Checklist48[[#This Row],[SGUID]]="",IF(Checklist48[[#This Row],[SSGUID]]="",IF(Checklist48[[#This Row],[PIGUID]]="","",INDEX(PIs[[Column1]:[SS]],MATCH(Checklist48[[#This Row],[PIGUID]],PIs[GUID],0),4)),INDEX(PIs[[Column1]:[Ssbody]],MATCH(Checklist48[[#This Row],[SSGUID]],PIs[SSGUID],0),19)),INDEX(PIs[[Column1]:[SS]],MATCH(Checklist48[[#This Row],[SGUID]],PIs[SGUID],0),15))</f>
        <v>Medewerkers worden gewezen op hun rechten met betrekking tot de standaard, en er is een klachtenmechanisme beschikbaar en geïmplementeerd waar medewerkers hun klachten vertrouwelijk kunnen melden en zonder angst voor represailles.</v>
      </c>
      <c r="L21" s="61" t="str">
        <f>IF(Checklist48[[#This Row],[SGUID]]="",IF(Checklist48[[#This Row],[SSGUID]]="",INDEX(PIs[[Column1]:[SS]],MATCH(Checklist48[[#This Row],[PIGUID]],PIs[GUID],0),6),""),"")</f>
        <v>Medewerkers moeten geïnformeerd worden (in de taal die de meeste medewerkers spreken) over de algemene onderwerpen die door de standaard worden gedekt, over de wettelijke rechten die door geldende regelgeving zijn toegekend, en over de mogelijkheid om klachten te melden aan hun werkgever.
De producent moet een mechanisme hebben om claims en klachten op te lossen, dat past bij de grootte van het bedrijf, het soort medewerkers en de arbeidsomstandigheden.
Het mechanisme moet vertrouwelijk en gebruiksvriendelijk zijn, en er moet een beschrijving beschikbaar zijn (d.w.z. waar en hoe kan melding worden gedaan, de verwachte termijn voor het oplossen van het probleem) voor de medewerkers, die steeds aanwezig is als de medewerkers op het bedrijf zijn. (De beschrijving kan bestaan uit pictogrammen of borden in de taal die de meeste medewerkers spreken.)
De registraties van de gemelde klachten moeten bewaard en gecontroleerd worden.</v>
      </c>
      <c r="M21" s="61" t="str">
        <f>IF(Checklist48[[#This Row],[SSGUID]]="",IF(Checklist48[[#This Row],[PIGUID]]="","",INDEX(PIs[[Column1]:[SS]],MATCH(Checklist48[[#This Row],[PIGUID]],PIs[GUID],0),8)),"")</f>
        <v>Major Must</v>
      </c>
      <c r="N21" s="65"/>
      <c r="O21" s="65"/>
      <c r="P21" s="61" t="str">
        <f>IF(Checklist48[[#This Row],[ifna]]="NA","",IF(Checklist48[[#This Row],[RelatedPQ]]=0,"",IF(Checklist48[[#This Row],[RelatedPQ]]="","",IF((INDEX(S2PQ_relational[],MATCH(Checklist48[[#This Row],[PIGUID&amp;NO]],S2PQ_relational[PIGUID &amp; "NO"],0),1))=Checklist48[[#This Row],[PIGUID]],"niet van toepassing",""))))</f>
        <v/>
      </c>
      <c r="Q21" s="61" t="str">
        <f>IF(Checklist48[[#This Row],[N.v.t.]]="niet van toepassing",INDEX(S2PQ[[Stap 2 vragen]:[Justification]],MATCH(Checklist48[[#This Row],[RelatedPQ]],S2PQ[S2PQGUID],0),3),"")</f>
        <v/>
      </c>
      <c r="R21" s="65"/>
    </row>
    <row r="22" spans="1:18" ht="33.75" x14ac:dyDescent="0.25">
      <c r="A22" s="42"/>
      <c r="B22" s="59"/>
      <c r="C22" s="59" t="s">
        <v>556</v>
      </c>
      <c r="D22" s="60">
        <f>IF(Checklist48[[#This Row],[SGUID]]="",IF(Checklist48[[#This Row],[SSGUID]]="",0,1),1)</f>
        <v>1</v>
      </c>
      <c r="E22" s="59"/>
      <c r="F22" s="61" t="str">
        <f>_xlfn.IFNA(Checklist48[[#This Row],[RelatedPQ]],"NA")</f>
        <v/>
      </c>
      <c r="G22" s="61" t="str">
        <f>IF(Checklist48[[#This Row],[PIGUID]]="","",INDEX(S2PQ_relational[],MATCH(Checklist48[[#This Row],[PIGUID&amp;NO]],S2PQ_relational[PIGUID &amp; "NO"],0),2))</f>
        <v/>
      </c>
      <c r="H22" s="61" t="str">
        <f>Checklist48[[#This Row],[PIGUID]]&amp;"NO"</f>
        <v>NO</v>
      </c>
      <c r="I22" s="61" t="str">
        <f>IF(Checklist48[[#This Row],[PIGUID]]="","",INDEX(PIs[NA Exempt],MATCH(Checklist48[[#This Row],[PIGUID]],PIs[GUID],0),1))</f>
        <v/>
      </c>
      <c r="J22" s="61" t="str">
        <f>IF(Checklist48[[#This Row],[SGUID]]="",IF(Checklist48[[#This Row],[SSGUID]]="",IF(Checklist48[[#This Row],[PIGUID]]="","",INDEX(PIs[[Column1]:[SS]],MATCH(Checklist48[[#This Row],[PIGUID]],PIs[GUID],0),2)),INDEX(PIs[[Column1]:[SS]],MATCH(Checklist48[[#This Row],[SSGUID]],PIs[SSGUID],0),18)),INDEX(PIs[[Column1]:[SS]],MATCH(Checklist48[[#This Row],[SGUID]],PIs[SGUID],0),14))</f>
        <v>FO 01.07 Niet-conforme producten</v>
      </c>
      <c r="K22" s="61" t="str">
        <f>IF(Checklist48[[#This Row],[SGUID]]="",IF(Checklist48[[#This Row],[SSGUID]]="",IF(Checklist48[[#This Row],[PIGUID]]="","",INDEX(PIs[[Column1]:[SS]],MATCH(Checklist48[[#This Row],[PIGUID]],PIs[GUID],0),4)),INDEX(PIs[[Column1]:[Ssbody]],MATCH(Checklist48[[#This Row],[SSGUID]],PIs[SSGUID],0),19)),INDEX(PIs[[Column1]:[SS]],MATCH(Checklist48[[#This Row],[SGUID]],PIs[SGUID],0),15))</f>
        <v>-</v>
      </c>
      <c r="L22" s="61" t="str">
        <f>IF(Checklist48[[#This Row],[SGUID]]="",IF(Checklist48[[#This Row],[SSGUID]]="",INDEX(PIs[[Column1]:[SS]],MATCH(Checklist48[[#This Row],[PIGUID]],PIs[GUID],0),6),""),"")</f>
        <v/>
      </c>
      <c r="M22" s="61" t="str">
        <f>IF(Checklist48[[#This Row],[SSGUID]]="",IF(Checklist48[[#This Row],[PIGUID]]="","",INDEX(PIs[[Column1]:[SS]],MATCH(Checklist48[[#This Row],[PIGUID]],PIs[GUID],0),8)),"")</f>
        <v/>
      </c>
      <c r="N22" s="65"/>
      <c r="O22" s="65"/>
      <c r="P22" s="61" t="str">
        <f>IF(Checklist48[[#This Row],[ifna]]="NA","",IF(Checklist48[[#This Row],[RelatedPQ]]=0,"",IF(Checklist48[[#This Row],[RelatedPQ]]="","",IF((INDEX(S2PQ_relational[],MATCH(Checklist48[[#This Row],[PIGUID&amp;NO]],S2PQ_relational[PIGUID &amp; "NO"],0),1))=Checklist48[[#This Row],[PIGUID]],"niet van toepassing",""))))</f>
        <v/>
      </c>
      <c r="Q22" s="61" t="str">
        <f>IF(Checklist48[[#This Row],[N.v.t.]]="niet van toepassing",INDEX(S2PQ[[Stap 2 vragen]:[Justification]],MATCH(Checklist48[[#This Row],[RelatedPQ]],S2PQ[S2PQGUID],0),3),"")</f>
        <v/>
      </c>
      <c r="R22" s="65"/>
    </row>
    <row r="23" spans="1:18" ht="157.5" x14ac:dyDescent="0.25">
      <c r="A23" s="42"/>
      <c r="B23" s="59"/>
      <c r="C23" s="59"/>
      <c r="D23" s="60">
        <f>IF(Checklist48[[#This Row],[SGUID]]="",IF(Checklist48[[#This Row],[SSGUID]]="",0,1),1)</f>
        <v>0</v>
      </c>
      <c r="E23" s="59" t="s">
        <v>550</v>
      </c>
      <c r="F23" s="61" t="str">
        <f>_xlfn.IFNA(Checklist48[[#This Row],[RelatedPQ]],"NA")</f>
        <v>NA</v>
      </c>
      <c r="G23" s="61" t="e">
        <f>IF(Checklist48[[#This Row],[PIGUID]]="","",INDEX(S2PQ_relational[],MATCH(Checklist48[[#This Row],[PIGUID&amp;NO]],S2PQ_relational[PIGUID &amp; "NO"],0),2))</f>
        <v>#N/A</v>
      </c>
      <c r="H23" s="61" t="str">
        <f>Checklist48[[#This Row],[PIGUID]]&amp;"NO"</f>
        <v>5QDg6vHd5OmlvaYlMMO3t2NO</v>
      </c>
      <c r="I23" s="61" t="b">
        <f>IF(Checklist48[[#This Row],[PIGUID]]="","",INDEX(PIs[NA Exempt],MATCH(Checklist48[[#This Row],[PIGUID]],PIs[GUID],0),1))</f>
        <v>0</v>
      </c>
      <c r="J23" s="61" t="str">
        <f>IF(Checklist48[[#This Row],[SGUID]]="",IF(Checklist48[[#This Row],[SSGUID]]="",IF(Checklist48[[#This Row],[PIGUID]]="","",INDEX(PIs[[Column1]:[SS]],MATCH(Checklist48[[#This Row],[PIGUID]],PIs[GUID],0),2)),INDEX(PIs[[Column1]:[SS]],MATCH(Checklist48[[#This Row],[SSGUID]],PIs[SSGUID],0),18)),INDEX(PIs[[Column1]:[SS]],MATCH(Checklist48[[#This Row],[SGUID]],PIs[SGUID],0),14))</f>
        <v>FO 01.07.01</v>
      </c>
      <c r="K23" s="61" t="str">
        <f>IF(Checklist48[[#This Row],[SGUID]]="",IF(Checklist48[[#This Row],[SSGUID]]="",IF(Checklist48[[#This Row],[PIGUID]]="","",INDEX(PIs[[Column1]:[SS]],MATCH(Checklist48[[#This Row],[PIGUID]],PIs[GUID],0),4)),INDEX(PIs[[Column1]:[Ssbody]],MATCH(Checklist48[[#This Row],[SSGUID]],PIs[SSGUID],0),19)),INDEX(PIs[[Column1]:[SS]],MATCH(Checklist48[[#This Row],[SGUID]],PIs[SGUID],0),15))</f>
        <v>Er zijn procedures aanwezig voor het beheren en verwerken van niet-conforme producten.</v>
      </c>
      <c r="L23" s="61" t="str">
        <f>IF(Checklist48[[#This Row],[SGUID]]="",IF(Checklist48[[#This Row],[SSGUID]]="",INDEX(PIs[[Column1]:[SS]],MATCH(Checklist48[[#This Row],[PIGUID]],PIs[GUID],0),6),""),"")</f>
        <v>De term “niet-conform product” verwijst naar een product dat niet voldoet aan de eisen die door de klant, door regelgeving (bijv. fytosanitaire voorschriften) of de producent zelf zijn gedefinieerd. Binnen de context van de standaard verwijst deze term naar een product dat als niet-conform wordt geïdentificeerd terwijl het nog steeds onder de verantwoordelijkheid van de producent valt.
Niet-conforme producten moeten:
\- duidelijk geïdentificeerd en in quarantaine worden geplaatst indien van toepassing;
\- verwerkt of verwijderd worden naar de aard van het probleem en/of specifieke eisen van de klant.</v>
      </c>
      <c r="M23" s="61" t="str">
        <f>IF(Checklist48[[#This Row],[SSGUID]]="",IF(Checklist48[[#This Row],[PIGUID]]="","",INDEX(PIs[[Column1]:[SS]],MATCH(Checklist48[[#This Row],[PIGUID]],PIs[GUID],0),8)),"")</f>
        <v>Minor Must</v>
      </c>
      <c r="N23" s="65"/>
      <c r="O23" s="65"/>
      <c r="P23" s="61" t="str">
        <f>IF(Checklist48[[#This Row],[ifna]]="NA","",IF(Checklist48[[#This Row],[RelatedPQ]]=0,"",IF(Checklist48[[#This Row],[RelatedPQ]]="","",IF((INDEX(S2PQ_relational[],MATCH(Checklist48[[#This Row],[PIGUID&amp;NO]],S2PQ_relational[PIGUID &amp; "NO"],0),1))=Checklist48[[#This Row],[PIGUID]],"niet van toepassing",""))))</f>
        <v/>
      </c>
      <c r="Q23" s="61" t="str">
        <f>IF(Checklist48[[#This Row],[N.v.t.]]="niet van toepassing",INDEX(S2PQ[[Stap 2 vragen]:[Justification]],MATCH(Checklist48[[#This Row],[RelatedPQ]],S2PQ[S2PQGUID],0),3),"")</f>
        <v/>
      </c>
      <c r="R23" s="65"/>
    </row>
    <row r="24" spans="1:18" ht="33.75" x14ac:dyDescent="0.25">
      <c r="A24" s="42"/>
      <c r="B24" s="59"/>
      <c r="C24" s="59" t="s">
        <v>563</v>
      </c>
      <c r="D24" s="60">
        <f>IF(Checklist48[[#This Row],[SGUID]]="",IF(Checklist48[[#This Row],[SSGUID]]="",0,1),1)</f>
        <v>1</v>
      </c>
      <c r="E24" s="59"/>
      <c r="F24" s="61" t="str">
        <f>_xlfn.IFNA(Checklist48[[#This Row],[RelatedPQ]],"NA")</f>
        <v/>
      </c>
      <c r="G24" s="61" t="str">
        <f>IF(Checklist48[[#This Row],[PIGUID]]="","",INDEX(S2PQ_relational[],MATCH(Checklist48[[#This Row],[PIGUID&amp;NO]],S2PQ_relational[PIGUID &amp; "NO"],0),2))</f>
        <v/>
      </c>
      <c r="H24" s="61" t="str">
        <f>Checklist48[[#This Row],[PIGUID]]&amp;"NO"</f>
        <v>NO</v>
      </c>
      <c r="I24" s="61" t="str">
        <f>IF(Checklist48[[#This Row],[PIGUID]]="","",INDEX(PIs[NA Exempt],MATCH(Checklist48[[#This Row],[PIGUID]],PIs[GUID],0),1))</f>
        <v/>
      </c>
      <c r="J24" s="61" t="str">
        <f>IF(Checklist48[[#This Row],[SGUID]]="",IF(Checklist48[[#This Row],[SSGUID]]="",IF(Checklist48[[#This Row],[PIGUID]]="","",INDEX(PIs[[Column1]:[SS]],MATCH(Checklist48[[#This Row],[PIGUID]],PIs[GUID],0),2)),INDEX(PIs[[Column1]:[SS]],MATCH(Checklist48[[#This Row],[SSGUID]],PIs[SSGUID],0),18)),INDEX(PIs[[Column1]:[SS]],MATCH(Checklist48[[#This Row],[SGUID]],PIs[SGUID],0),14))</f>
        <v>FO 01.08 Recallprocedure</v>
      </c>
      <c r="K24" s="61" t="str">
        <f>IF(Checklist48[[#This Row],[SGUID]]="",IF(Checklist48[[#This Row],[SSGUID]]="",IF(Checklist48[[#This Row],[PIGUID]]="","",INDEX(PIs[[Column1]:[SS]],MATCH(Checklist48[[#This Row],[PIGUID]],PIs[GUID],0),4)),INDEX(PIs[[Column1]:[Ssbody]],MATCH(Checklist48[[#This Row],[SSGUID]],PIs[SSGUID],0),19)),INDEX(PIs[[Column1]:[SS]],MATCH(Checklist48[[#This Row],[SGUID]],PIs[SGUID],0),15))</f>
        <v>-</v>
      </c>
      <c r="L24" s="61" t="str">
        <f>IF(Checklist48[[#This Row],[SGUID]]="",IF(Checklist48[[#This Row],[SSGUID]]="",INDEX(PIs[[Column1]:[SS]],MATCH(Checklist48[[#This Row],[PIGUID]],PIs[GUID],0),6),""),"")</f>
        <v/>
      </c>
      <c r="M24" s="61" t="str">
        <f>IF(Checklist48[[#This Row],[SSGUID]]="",IF(Checklist48[[#This Row],[PIGUID]]="","",INDEX(PIs[[Column1]:[SS]],MATCH(Checklist48[[#This Row],[PIGUID]],PIs[GUID],0),8)),"")</f>
        <v/>
      </c>
      <c r="N24" s="65"/>
      <c r="O24" s="65"/>
      <c r="P24" s="61" t="str">
        <f>IF(Checklist48[[#This Row],[ifna]]="NA","",IF(Checklist48[[#This Row],[RelatedPQ]]=0,"",IF(Checklist48[[#This Row],[RelatedPQ]]="","",IF((INDEX(S2PQ_relational[],MATCH(Checklist48[[#This Row],[PIGUID&amp;NO]],S2PQ_relational[PIGUID &amp; "NO"],0),1))=Checklist48[[#This Row],[PIGUID]],"niet van toepassing",""))))</f>
        <v/>
      </c>
      <c r="Q24" s="61" t="str">
        <f>IF(Checklist48[[#This Row],[N.v.t.]]="niet van toepassing",INDEX(S2PQ[[Stap 2 vragen]:[Justification]],MATCH(Checklist48[[#This Row],[RelatedPQ]],S2PQ[S2PQGUID],0),3),"")</f>
        <v/>
      </c>
      <c r="R24" s="65"/>
    </row>
    <row r="25" spans="1:18" ht="157.5" x14ac:dyDescent="0.25">
      <c r="A25" s="42"/>
      <c r="B25" s="59"/>
      <c r="C25" s="59"/>
      <c r="D25" s="60">
        <f>IF(Checklist48[[#This Row],[SGUID]]="",IF(Checklist48[[#This Row],[SSGUID]]="",0,1),1)</f>
        <v>0</v>
      </c>
      <c r="E25" s="59" t="s">
        <v>557</v>
      </c>
      <c r="F25" s="61" t="str">
        <f>_xlfn.IFNA(Checklist48[[#This Row],[RelatedPQ]],"NA")</f>
        <v>NA</v>
      </c>
      <c r="G25" s="61" t="e">
        <f>IF(Checklist48[[#This Row],[PIGUID]]="","",INDEX(S2PQ_relational[],MATCH(Checklist48[[#This Row],[PIGUID&amp;NO]],S2PQ_relational[PIGUID &amp; "NO"],0),2))</f>
        <v>#N/A</v>
      </c>
      <c r="H25" s="61" t="str">
        <f>Checklist48[[#This Row],[PIGUID]]&amp;"NO"</f>
        <v>6uPpFr9RXID01MDwZye96iNO</v>
      </c>
      <c r="I25" s="61" t="b">
        <f>IF(Checklist48[[#This Row],[PIGUID]]="","",INDEX(PIs[NA Exempt],MATCH(Checklist48[[#This Row],[PIGUID]],PIs[GUID],0),1))</f>
        <v>0</v>
      </c>
      <c r="J25" s="61" t="str">
        <f>IF(Checklist48[[#This Row],[SGUID]]="",IF(Checklist48[[#This Row],[SSGUID]]="",IF(Checklist48[[#This Row],[PIGUID]]="","",INDEX(PIs[[Column1]:[SS]],MATCH(Checklist48[[#This Row],[PIGUID]],PIs[GUID],0),2)),INDEX(PIs[[Column1]:[SS]],MATCH(Checklist48[[#This Row],[SSGUID]],PIs[SSGUID],0),18)),INDEX(PIs[[Column1]:[SS]],MATCH(Checklist48[[#This Row],[SGUID]],PIs[SGUID],0),14))</f>
        <v>FO 01.08.01</v>
      </c>
      <c r="K25" s="61" t="str">
        <f>IF(Checklist48[[#This Row],[SGUID]]="",IF(Checklist48[[#This Row],[SSGUID]]="",IF(Checklist48[[#This Row],[PIGUID]]="","",INDEX(PIs[[Column1]:[SS]],MATCH(Checklist48[[#This Row],[PIGUID]],PIs[GUID],0),4)),INDEX(PIs[[Column1]:[Ssbody]],MATCH(Checklist48[[#This Row],[SSGUID]],PIs[SSGUID],0),19)),INDEX(PIs[[Column1]:[SS]],MATCH(Checklist48[[#This Row],[SGUID]],PIs[SGUID],0),15))</f>
        <v>Er zijn gedocumenteerde procedures aanwezig om het terugroepen en uit de handel nemen van producten van de markt te beheren.</v>
      </c>
      <c r="L25" s="61" t="str">
        <f>IF(Checklist48[[#This Row],[SGUID]]="",IF(Checklist48[[#This Row],[SSGUID]]="",INDEX(PIs[[Column1]:[SS]],MATCH(Checklist48[[#This Row],[PIGUID]],PIs[GUID],0),6),""),"")</f>
        <v>De producent moet een gedocumenteerde procedure hebben die het volgende aangeeft:
\- de soorten gebeurtenissen die kunnen leiden tot het terugroepen en uit de handel nemen van producten;
\- de personen die verantwoordelijk zijn voor het nemen van beslissingen over het eventuele terugroepen en uit de handel nemen van producten;
\- het mechanisme voor het informeren van de volgende schakel in de supply chain;
\- de methoden voor het afstemmen van de voorraad.
Er moet een actuele lijst met telefoonnummers en e-mailadressen van contactpersonen in de volgende schakel beschikbaar zijn.</v>
      </c>
      <c r="M25" s="61" t="str">
        <f>IF(Checklist48[[#This Row],[SSGUID]]="",IF(Checklist48[[#This Row],[PIGUID]]="","",INDEX(PIs[[Column1]:[SS]],MATCH(Checklist48[[#This Row],[PIGUID]],PIs[GUID],0),8)),"")</f>
        <v>Minor Must</v>
      </c>
      <c r="N25" s="65"/>
      <c r="O25" s="65"/>
      <c r="P25" s="61" t="str">
        <f>IF(Checklist48[[#This Row],[ifna]]="NA","",IF(Checklist48[[#This Row],[RelatedPQ]]=0,"",IF(Checklist48[[#This Row],[RelatedPQ]]="","",IF((INDEX(S2PQ_relational[],MATCH(Checklist48[[#This Row],[PIGUID&amp;NO]],S2PQ_relational[PIGUID &amp; "NO"],0),1))=Checklist48[[#This Row],[PIGUID]],"niet van toepassing",""))))</f>
        <v/>
      </c>
      <c r="Q25" s="61" t="str">
        <f>IF(Checklist48[[#This Row],[N.v.t.]]="niet van toepassing",INDEX(S2PQ[[Stap 2 vragen]:[Justification]],MATCH(Checklist48[[#This Row],[RelatedPQ]],S2PQ[S2PQGUID],0),3),"")</f>
        <v/>
      </c>
      <c r="R25" s="65"/>
    </row>
    <row r="26" spans="1:18" ht="33.75" x14ac:dyDescent="0.25">
      <c r="A26" s="42"/>
      <c r="B26" s="59" t="s">
        <v>287</v>
      </c>
      <c r="C26" s="59"/>
      <c r="D26" s="60">
        <f>IF(Checklist48[[#This Row],[SGUID]]="",IF(Checklist48[[#This Row],[SSGUID]]="",0,1),1)</f>
        <v>1</v>
      </c>
      <c r="E26" s="59"/>
      <c r="F26" s="61" t="str">
        <f>_xlfn.IFNA(Checklist48[[#This Row],[RelatedPQ]],"NA")</f>
        <v/>
      </c>
      <c r="G26" s="61" t="str">
        <f>IF(Checklist48[[#This Row],[PIGUID]]="","",INDEX(S2PQ_relational[],MATCH(Checklist48[[#This Row],[PIGUID&amp;NO]],S2PQ_relational[PIGUID &amp; "NO"],0),2))</f>
        <v/>
      </c>
      <c r="H26" s="61" t="str">
        <f>Checklist48[[#This Row],[PIGUID]]&amp;"NO"</f>
        <v>NO</v>
      </c>
      <c r="I26" s="61" t="str">
        <f>IF(Checklist48[[#This Row],[PIGUID]]="","",INDEX(PIs[NA Exempt],MATCH(Checklist48[[#This Row],[PIGUID]],PIs[GUID],0),1))</f>
        <v/>
      </c>
      <c r="J26" s="61" t="str">
        <f>IF(Checklist48[[#This Row],[SGUID]]="",IF(Checklist48[[#This Row],[SSGUID]]="",IF(Checklist48[[#This Row],[PIGUID]]="","",INDEX(PIs[[Column1]:[SS]],MATCH(Checklist48[[#This Row],[PIGUID]],PIs[GUID],0),2)),INDEX(PIs[[Column1]:[SS]],MATCH(Checklist48[[#This Row],[SSGUID]],PIs[SSGUID],0),18)),INDEX(PIs[[Column1]:[SS]],MATCH(Checklist48[[#This Row],[SGUID]],PIs[SGUID],0),14))</f>
        <v>FO 02 TRACEERBAARHEID</v>
      </c>
      <c r="K26" s="61" t="str">
        <f>IF(Checklist48[[#This Row],[SGUID]]="",IF(Checklist48[[#This Row],[SSGUID]]="",IF(Checklist48[[#This Row],[PIGUID]]="","",INDEX(PIs[[Column1]:[SS]],MATCH(Checklist48[[#This Row],[PIGUID]],PIs[GUID],0),4)),INDEX(PIs[[Column1]:[Ssbody]],MATCH(Checklist48[[#This Row],[SSGUID]],PIs[SSGUID],0),19)),INDEX(PIs[[Column1]:[SS]],MATCH(Checklist48[[#This Row],[SGUID]],PIs[SGUID],0),15))</f>
        <v>-</v>
      </c>
      <c r="L26" s="61" t="str">
        <f>IF(Checklist48[[#This Row],[SGUID]]="",IF(Checklist48[[#This Row],[SSGUID]]="",INDEX(PIs[[Column1]:[SS]],MATCH(Checklist48[[#This Row],[PIGUID]],PIs[GUID],0),6),""),"")</f>
        <v/>
      </c>
      <c r="M26" s="61" t="str">
        <f>IF(Checklist48[[#This Row],[SSGUID]]="",IF(Checklist48[[#This Row],[PIGUID]]="","",INDEX(PIs[[Column1]:[SS]],MATCH(Checklist48[[#This Row],[PIGUID]],PIs[GUID],0),8)),"")</f>
        <v/>
      </c>
      <c r="N26" s="65"/>
      <c r="O26" s="65"/>
      <c r="P26" s="61" t="str">
        <f>IF(Checklist48[[#This Row],[ifna]]="NA","",IF(Checklist48[[#This Row],[RelatedPQ]]=0,"",IF(Checklist48[[#This Row],[RelatedPQ]]="","",IF((INDEX(S2PQ_relational[],MATCH(Checklist48[[#This Row],[PIGUID&amp;NO]],S2PQ_relational[PIGUID &amp; "NO"],0),1))=Checklist48[[#This Row],[PIGUID]],"niet van toepassing",""))))</f>
        <v/>
      </c>
      <c r="Q26" s="61" t="str">
        <f>IF(Checklist48[[#This Row],[N.v.t.]]="niet van toepassing",INDEX(S2PQ[[Stap 2 vragen]:[Justification]],MATCH(Checklist48[[#This Row],[RelatedPQ]],S2PQ[S2PQGUID],0),3),"")</f>
        <v/>
      </c>
      <c r="R26" s="65"/>
    </row>
    <row r="27" spans="1:18" ht="33.75" x14ac:dyDescent="0.25">
      <c r="A27" s="42"/>
      <c r="B27" s="59"/>
      <c r="C27" s="59" t="s">
        <v>352</v>
      </c>
      <c r="D27" s="60">
        <f>IF(Checklist48[[#This Row],[SGUID]]="",IF(Checklist48[[#This Row],[SSGUID]]="",0,1),1)</f>
        <v>1</v>
      </c>
      <c r="E27" s="59"/>
      <c r="F27" s="61" t="str">
        <f>_xlfn.IFNA(Checklist48[[#This Row],[RelatedPQ]],"NA")</f>
        <v/>
      </c>
      <c r="G27" s="61" t="str">
        <f>IF(Checklist48[[#This Row],[PIGUID]]="","",INDEX(S2PQ_relational[],MATCH(Checklist48[[#This Row],[PIGUID&amp;NO]],S2PQ_relational[PIGUID &amp; "NO"],0),2))</f>
        <v/>
      </c>
      <c r="H27" s="61" t="str">
        <f>Checklist48[[#This Row],[PIGUID]]&amp;"NO"</f>
        <v>NO</v>
      </c>
      <c r="I27" s="61" t="str">
        <f>IF(Checklist48[[#This Row],[PIGUID]]="","",INDEX(PIs[NA Exempt],MATCH(Checklist48[[#This Row],[PIGUID]],PIs[GUID],0),1))</f>
        <v/>
      </c>
      <c r="J27" s="61" t="str">
        <f>IF(Checklist48[[#This Row],[SGUID]]="",IF(Checklist48[[#This Row],[SSGUID]]="",IF(Checklist48[[#This Row],[PIGUID]]="","",INDEX(PIs[[Column1]:[SS]],MATCH(Checklist48[[#This Row],[PIGUID]],PIs[GUID],0),2)),INDEX(PIs[[Column1]:[SS]],MATCH(Checklist48[[#This Row],[SSGUID]],PIs[SSGUID],0),18)),INDEX(PIs[[Column1]:[SS]],MATCH(Checklist48[[#This Row],[SGUID]],PIs[SGUID],0),14))</f>
        <v>FO 02.01 Traceerbaarheid</v>
      </c>
      <c r="K27" s="61" t="str">
        <f>IF(Checklist48[[#This Row],[SGUID]]="",IF(Checklist48[[#This Row],[SSGUID]]="",IF(Checklist48[[#This Row],[PIGUID]]="","",INDEX(PIs[[Column1]:[SS]],MATCH(Checklist48[[#This Row],[PIGUID]],PIs[GUID],0),4)),INDEX(PIs[[Column1]:[Ssbody]],MATCH(Checklist48[[#This Row],[SSGUID]],PIs[SSGUID],0),19)),INDEX(PIs[[Column1]:[SS]],MATCH(Checklist48[[#This Row],[SGUID]],PIs[SGUID],0),15))</f>
        <v>-</v>
      </c>
      <c r="L27" s="61" t="str">
        <f>IF(Checklist48[[#This Row],[SGUID]]="",IF(Checklist48[[#This Row],[SSGUID]]="",INDEX(PIs[[Column1]:[SS]],MATCH(Checklist48[[#This Row],[PIGUID]],PIs[GUID],0),6),""),"")</f>
        <v/>
      </c>
      <c r="M27" s="61" t="str">
        <f>IF(Checklist48[[#This Row],[SSGUID]]="",IF(Checklist48[[#This Row],[PIGUID]]="","",INDEX(PIs[[Column1]:[SS]],MATCH(Checklist48[[#This Row],[PIGUID]],PIs[GUID],0),8)),"")</f>
        <v/>
      </c>
      <c r="N27" s="65"/>
      <c r="O27" s="65"/>
      <c r="P27" s="61" t="str">
        <f>IF(Checklist48[[#This Row],[ifna]]="NA","",IF(Checklist48[[#This Row],[RelatedPQ]]=0,"",IF(Checklist48[[#This Row],[RelatedPQ]]="","",IF((INDEX(S2PQ_relational[],MATCH(Checklist48[[#This Row],[PIGUID&amp;NO]],S2PQ_relational[PIGUID &amp; "NO"],0),1))=Checklist48[[#This Row],[PIGUID]],"niet van toepassing",""))))</f>
        <v/>
      </c>
      <c r="Q27" s="61" t="str">
        <f>IF(Checklist48[[#This Row],[N.v.t.]]="niet van toepassing",INDEX(S2PQ[[Stap 2 vragen]:[Justification]],MATCH(Checklist48[[#This Row],[RelatedPQ]],S2PQ[S2PQGUID],0),3),"")</f>
        <v/>
      </c>
      <c r="R27" s="65"/>
    </row>
    <row r="28" spans="1:18" ht="135" x14ac:dyDescent="0.25">
      <c r="A28" s="42"/>
      <c r="B28" s="59"/>
      <c r="C28" s="59"/>
      <c r="D28" s="60">
        <f>IF(Checklist48[[#This Row],[SGUID]]="",IF(Checklist48[[#This Row],[SSGUID]]="",0,1),1)</f>
        <v>0</v>
      </c>
      <c r="E28" s="59" t="s">
        <v>346</v>
      </c>
      <c r="F28" s="61" t="str">
        <f>_xlfn.IFNA(Checklist48[[#This Row],[RelatedPQ]],"NA")</f>
        <v>NA</v>
      </c>
      <c r="G28" s="61" t="e">
        <f>IF(Checklist48[[#This Row],[PIGUID]]="","",INDEX(S2PQ_relational[],MATCH(Checklist48[[#This Row],[PIGUID&amp;NO]],S2PQ_relational[PIGUID &amp; "NO"],0),2))</f>
        <v>#N/A</v>
      </c>
      <c r="H28" s="61" t="str">
        <f>Checklist48[[#This Row],[PIGUID]]&amp;"NO"</f>
        <v>51dEJevgLccjgMv2X3yorpNO</v>
      </c>
      <c r="I28" s="61" t="b">
        <f>IF(Checklist48[[#This Row],[PIGUID]]="","",INDEX(PIs[NA Exempt],MATCH(Checklist48[[#This Row],[PIGUID]],PIs[GUID],0),1))</f>
        <v>0</v>
      </c>
      <c r="J28" s="61" t="str">
        <f>IF(Checklist48[[#This Row],[SGUID]]="",IF(Checklist48[[#This Row],[SSGUID]]="",IF(Checklist48[[#This Row],[PIGUID]]="","",INDEX(PIs[[Column1]:[SS]],MATCH(Checklist48[[#This Row],[PIGUID]],PIs[GUID],0),2)),INDEX(PIs[[Column1]:[SS]],MATCH(Checklist48[[#This Row],[SSGUID]],PIs[SSGUID],0),18)),INDEX(PIs[[Column1]:[SS]],MATCH(Checklist48[[#This Row],[SGUID]],PIs[SGUID],0),14))</f>
        <v>FO 02.01.01</v>
      </c>
      <c r="K28" s="61" t="str">
        <f>IF(Checklist48[[#This Row],[SGUID]]="",IF(Checklist48[[#This Row],[SSGUID]]="",IF(Checklist48[[#This Row],[PIGUID]]="","",INDEX(PIs[[Column1]:[SS]],MATCH(Checklist48[[#This Row],[PIGUID]],PIs[GUID],0),4)),INDEX(PIs[[Column1]:[Ssbody]],MATCH(Checklist48[[#This Row],[SSGUID]],PIs[SSGUID],0),19)),INDEX(PIs[[Column1]:[SS]],MATCH(Checklist48[[#This Row],[SGUID]],PIs[SGUID],0),15))</f>
        <v>Alle geregistreerde producten zijn terug te traceren tot en te traceren vanaf het geregistreerde bedrijf waar ze zijn geproduceerd en verwerkt (indien van toepassing).</v>
      </c>
      <c r="L28" s="61" t="str">
        <f>IF(Checklist48[[#This Row],[SGUID]]="",IF(Checklist48[[#This Row],[SSGUID]]="",INDEX(PIs[[Column1]:[SS]],MATCH(Checklist48[[#This Row],[PIGUID]],PIs[GUID],0),6),""),"")</f>
        <v>Er moet een gedocumenteerd identificatie- en traceerbaarheidssysteem zijn waarmee geregistreerde producten terug getraceerd kunnen worden tot het geregistreerde bedrijf of leverancier, of tot de geregistreerde bedrijven of leveranciers van de Optie 2 producentengroep, en naar de directe klant (één stap omhoog en één stap omlaag).
Oogstinformatie moet een partij of lot koppelen aan de productieregistraties van de bedrijven of de specifieke producenten. Productverwerking moet ook worden gedekt, indien van toepassing.</v>
      </c>
      <c r="M28" s="61" t="str">
        <f>IF(Checklist48[[#This Row],[SSGUID]]="",IF(Checklist48[[#This Row],[PIGUID]]="","",INDEX(PIs[[Column1]:[SS]],MATCH(Checklist48[[#This Row],[PIGUID]],PIs[GUID],0),8)),"")</f>
        <v>Major Must</v>
      </c>
      <c r="N28" s="65"/>
      <c r="O28" s="65"/>
      <c r="P28" s="61" t="str">
        <f>IF(Checklist48[[#This Row],[ifna]]="NA","",IF(Checklist48[[#This Row],[RelatedPQ]]=0,"",IF(Checklist48[[#This Row],[RelatedPQ]]="","",IF((INDEX(S2PQ_relational[],MATCH(Checklist48[[#This Row],[PIGUID&amp;NO]],S2PQ_relational[PIGUID &amp; "NO"],0),1))=Checklist48[[#This Row],[PIGUID]],"niet van toepassing",""))))</f>
        <v/>
      </c>
      <c r="Q28" s="61" t="str">
        <f>IF(Checklist48[[#This Row],[N.v.t.]]="niet van toepassing",INDEX(S2PQ[[Stap 2 vragen]:[Justification]],MATCH(Checklist48[[#This Row],[RelatedPQ]],S2PQ[S2PQGUID],0),3),"")</f>
        <v/>
      </c>
      <c r="R28" s="65"/>
    </row>
    <row r="29" spans="1:18" ht="123.75" x14ac:dyDescent="0.25">
      <c r="A29" s="42"/>
      <c r="B29" s="59"/>
      <c r="C29" s="59" t="s">
        <v>372</v>
      </c>
      <c r="D29" s="60">
        <f>IF(Checklist48[[#This Row],[SGUID]]="",IF(Checklist48[[#This Row],[SSGUID]]="",0,1),1)</f>
        <v>1</v>
      </c>
      <c r="E29" s="59"/>
      <c r="F29" s="61" t="str">
        <f>_xlfn.IFNA(Checklist48[[#This Row],[RelatedPQ]],"NA")</f>
        <v/>
      </c>
      <c r="G29" s="61" t="str">
        <f>IF(Checklist48[[#This Row],[PIGUID]]="","",INDEX(S2PQ_relational[],MATCH(Checklist48[[#This Row],[PIGUID&amp;NO]],S2PQ_relational[PIGUID &amp; "NO"],0),2))</f>
        <v/>
      </c>
      <c r="H29" s="61" t="str">
        <f>Checklist48[[#This Row],[PIGUID]]&amp;"NO"</f>
        <v>NO</v>
      </c>
      <c r="I29" s="61" t="str">
        <f>IF(Checklist48[[#This Row],[PIGUID]]="","",INDEX(PIs[NA Exempt],MATCH(Checklist48[[#This Row],[PIGUID]],PIs[GUID],0),1))</f>
        <v/>
      </c>
      <c r="J29" s="61" t="str">
        <f>IF(Checklist48[[#This Row],[SGUID]]="",IF(Checklist48[[#This Row],[SSGUID]]="",IF(Checklist48[[#This Row],[PIGUID]]="","",INDEX(PIs[[Column1]:[SS]],MATCH(Checklist48[[#This Row],[PIGUID]],PIs[GUID],0),2)),INDEX(PIs[[Column1]:[SS]],MATCH(Checklist48[[#This Row],[SSGUID]],PIs[SSGUID],0),18)),INDEX(PIs[[Column1]:[SS]],MATCH(Checklist48[[#This Row],[SGUID]],PIs[SGUID],0),14))</f>
        <v>FO 02.02 Parallel eigendom</v>
      </c>
      <c r="K29" s="61" t="str">
        <f>IF(Checklist48[[#This Row],[SGUID]]="",IF(Checklist48[[#This Row],[SSGUID]]="",IF(Checklist48[[#This Row],[PIGUID]]="","",INDEX(PIs[[Column1]:[SS]],MATCH(Checklist48[[#This Row],[PIGUID]],PIs[GUID],0),4)),INDEX(PIs[[Column1]:[Ssbody]],MATCH(Checklist48[[#This Row],[SSGUID]],PIs[SSGUID],0),19)),INDEX(PIs[[Column1]:[SS]],MATCH(Checklist48[[#This Row],[SGUID]],PIs[SGUID],0),15))</f>
        <v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v>
      </c>
      <c r="L29" s="61" t="str">
        <f>IF(Checklist48[[#This Row],[SGUID]]="",IF(Checklist48[[#This Row],[SSGUID]]="",INDEX(PIs[[Column1]:[SS]],MATCH(Checklist48[[#This Row],[PIGUID]],PIs[GUID],0),6),""),"")</f>
        <v/>
      </c>
      <c r="M29" s="61" t="str">
        <f>IF(Checklist48[[#This Row],[SSGUID]]="",IF(Checklist48[[#This Row],[PIGUID]]="","",INDEX(PIs[[Column1]:[SS]],MATCH(Checklist48[[#This Row],[PIGUID]],PIs[GUID],0),8)),"")</f>
        <v/>
      </c>
      <c r="N29" s="65"/>
      <c r="O29" s="65"/>
      <c r="P29" s="61" t="str">
        <f>IF(Checklist48[[#This Row],[ifna]]="NA","",IF(Checklist48[[#This Row],[RelatedPQ]]=0,"",IF(Checklist48[[#This Row],[RelatedPQ]]="","",IF((INDEX(S2PQ_relational[],MATCH(Checklist48[[#This Row],[PIGUID&amp;NO]],S2PQ_relational[PIGUID &amp; "NO"],0),1))=Checklist48[[#This Row],[PIGUID]],"niet van toepassing",""))))</f>
        <v/>
      </c>
      <c r="Q29" s="61" t="str">
        <f>IF(Checklist48[[#This Row],[N.v.t.]]="niet van toepassing",INDEX(S2PQ[[Stap 2 vragen]:[Justification]],MATCH(Checklist48[[#This Row],[RelatedPQ]],S2PQ[S2PQGUID],0),3),"")</f>
        <v/>
      </c>
      <c r="R29" s="65"/>
    </row>
    <row r="30" spans="1:18" ht="56.25" x14ac:dyDescent="0.25">
      <c r="A30" s="42"/>
      <c r="B30" s="59"/>
      <c r="C30" s="59"/>
      <c r="D30" s="60">
        <f>IF(Checklist48[[#This Row],[SGUID]]="",IF(Checklist48[[#This Row],[SSGUID]]="",0,1),1)</f>
        <v>0</v>
      </c>
      <c r="E30" s="59" t="s">
        <v>366</v>
      </c>
      <c r="F30" s="61" t="str">
        <f>_xlfn.IFNA(Checklist48[[#This Row],[RelatedPQ]],"NA")</f>
        <v>NA</v>
      </c>
      <c r="G30" s="61" t="e">
        <f>IF(Checklist48[[#This Row],[PIGUID]]="","",INDEX(S2PQ_relational[],MATCH(Checklist48[[#This Row],[PIGUID&amp;NO]],S2PQ_relational[PIGUID &amp; "NO"],0),2))</f>
        <v>#N/A</v>
      </c>
      <c r="H30" s="61" t="str">
        <f>Checklist48[[#This Row],[PIGUID]]&amp;"NO"</f>
        <v>2VjbjKk5ZqRQIy6Ryw04qkNO</v>
      </c>
      <c r="I30" s="61" t="b">
        <f>IF(Checklist48[[#This Row],[PIGUID]]="","",INDEX(PIs[NA Exempt],MATCH(Checklist48[[#This Row],[PIGUID]],PIs[GUID],0),1))</f>
        <v>0</v>
      </c>
      <c r="J30" s="61" t="str">
        <f>IF(Checklist48[[#This Row],[SGUID]]="",IF(Checklist48[[#This Row],[SSGUID]]="",IF(Checklist48[[#This Row],[PIGUID]]="","",INDEX(PIs[[Column1]:[SS]],MATCH(Checklist48[[#This Row],[PIGUID]],PIs[GUID],0),2)),INDEX(PIs[[Column1]:[SS]],MATCH(Checklist48[[#This Row],[SSGUID]],PIs[SSGUID],0),18)),INDEX(PIs[[Column1]:[SS]],MATCH(Checklist48[[#This Row],[SGUID]],PIs[SGUID],0),14))</f>
        <v>FO 02.02.01</v>
      </c>
      <c r="K30"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effectief systeem aanwezig om alle producten die afkomstig zijn van GLOBALG.A.P. gecertificeerde processen te identificeren en deze te scheiden van producten die afkomstig zijn van niet-gecertificeerde processen.</v>
      </c>
      <c r="L30" s="61" t="str">
        <f>IF(Checklist48[[#This Row],[SGUID]]="",IF(Checklist48[[#This Row],[SSGUID]]="",INDEX(PIs[[Column1]:[SS]],MATCH(Checklist48[[#This Row],[PIGUID]],PIs[GUID],0),6),""),"")</f>
        <v>Het moet mogelijk zijn om alle producten die afkomstig zijn van GLOBALG.A.P. gecertificeerde productieprocessen te identificeren en ze gescheiden te houden van producten die afkomstig zijn van niet-gecertificeerde processen.</v>
      </c>
      <c r="M30" s="61" t="str">
        <f>IF(Checklist48[[#This Row],[SSGUID]]="",IF(Checklist48[[#This Row],[PIGUID]]="","",INDEX(PIs[[Column1]:[SS]],MATCH(Checklist48[[#This Row],[PIGUID]],PIs[GUID],0),8)),"")</f>
        <v>Major Must</v>
      </c>
      <c r="N30" s="65"/>
      <c r="O30" s="65"/>
      <c r="P30" s="61" t="str">
        <f>IF(Checklist48[[#This Row],[ifna]]="NA","",IF(Checklist48[[#This Row],[RelatedPQ]]=0,"",IF(Checklist48[[#This Row],[RelatedPQ]]="","",IF((INDEX(S2PQ_relational[],MATCH(Checklist48[[#This Row],[PIGUID&amp;NO]],S2PQ_relational[PIGUID &amp; "NO"],0),1))=Checklist48[[#This Row],[PIGUID]],"niet van toepassing",""))))</f>
        <v/>
      </c>
      <c r="Q30" s="61" t="str">
        <f>IF(Checklist48[[#This Row],[N.v.t.]]="niet van toepassing",INDEX(S2PQ[[Stap 2 vragen]:[Justification]],MATCH(Checklist48[[#This Row],[RelatedPQ]],S2PQ[S2PQGUID],0),3),"")</f>
        <v/>
      </c>
      <c r="R30" s="65"/>
    </row>
    <row r="31" spans="1:18" ht="180" x14ac:dyDescent="0.25">
      <c r="A31" s="42"/>
      <c r="B31" s="59"/>
      <c r="C31" s="59"/>
      <c r="D31" s="60">
        <f>IF(Checklist48[[#This Row],[SGUID]]="",IF(Checklist48[[#This Row],[SSGUID]]="",0,1),1)</f>
        <v>0</v>
      </c>
      <c r="E31" s="59" t="s">
        <v>714</v>
      </c>
      <c r="F31" s="61" t="str">
        <f>_xlfn.IFNA(Checklist48[[#This Row],[RelatedPQ]],"NA")</f>
        <v>NA</v>
      </c>
      <c r="G31" s="61" t="e">
        <f>IF(Checklist48[[#This Row],[PIGUID]]="","",INDEX(S2PQ_relational[],MATCH(Checklist48[[#This Row],[PIGUID&amp;NO]],S2PQ_relational[PIGUID &amp; "NO"],0),2))</f>
        <v>#N/A</v>
      </c>
      <c r="H31" s="61" t="str">
        <f>Checklist48[[#This Row],[PIGUID]]&amp;"NO"</f>
        <v>4YFCgG7VKoe1C4rTqyvkvoNO</v>
      </c>
      <c r="I31" s="61" t="b">
        <f>IF(Checklist48[[#This Row],[PIGUID]]="","",INDEX(PIs[NA Exempt],MATCH(Checklist48[[#This Row],[PIGUID]],PIs[GUID],0),1))</f>
        <v>0</v>
      </c>
      <c r="J31" s="61" t="str">
        <f>IF(Checklist48[[#This Row],[SGUID]]="",IF(Checklist48[[#This Row],[SSGUID]]="",IF(Checklist48[[#This Row],[PIGUID]]="","",INDEX(PIs[[Column1]:[SS]],MATCH(Checklist48[[#This Row],[PIGUID]],PIs[GUID],0),2)),INDEX(PIs[[Column1]:[SS]],MATCH(Checklist48[[#This Row],[SSGUID]],PIs[SSGUID],0),18)),INDEX(PIs[[Column1]:[SS]],MATCH(Checklist48[[#This Row],[SGUID]],PIs[SGUID],0),14))</f>
        <v>FO 02.02.02</v>
      </c>
      <c r="K31" s="61" t="str">
        <f>IF(Checklist48[[#This Row],[SGUID]]="",IF(Checklist48[[#This Row],[SSGUID]]="",IF(Checklist48[[#This Row],[PIGUID]]="","",INDEX(PIs[[Column1]:[SS]],MATCH(Checklist48[[#This Row],[PIGUID]],PIs[GUID],0),4)),INDEX(PIs[[Column1]:[Ssbody]],MATCH(Checklist48[[#This Row],[SSGUID]],PIs[SSGUID],0),19)),INDEX(PIs[[Column1]:[SS]],MATCH(Checklist48[[#This Row],[SGUID]],PIs[SGUID],0),15))</f>
        <v>Het GLOBALG.A.P.-nummer (GGN) is aangegeven op alle eindproducten die afkomstig zijn van gecertificeerde productieprocessen als deze geregistreerd zijn voor parallel eigendom.</v>
      </c>
      <c r="L31" s="61" t="str">
        <f>IF(Checklist48[[#This Row],[SGUID]]="",IF(Checklist48[[#This Row],[SSGUID]]="",INDEX(PIs[[Column1]:[SS]],MATCH(Checklist48[[#This Row],[PIGUID]],PIs[GUID],0),6),""),"")</f>
        <v>Als de producent geregistreerd is voor parallel eigendom (d.w.z. waar producten die afkomstig zijn van gecertificeerde en niet-gecertificeerde productieprocessen parallel eigendom zijn van één juridische entiteit), moeten alle producten die afkomstig zijn van gecertificeerde productieprocessen en verpakt zijn in de verpakking voor eindgebruikers (hetzij op het bedrijf hetzij na de productverwerking) met een GGN geïdentificeerd worden. Dit kan het GGN van de Optie 2 producentengroep zijn, het GGN van het lid van de producentengroep, beide GGN’s of het GGN van de Optie 1 individuele producent. Het GGN mag niet worden gebruikt voor het etiketteren van producten die afkomstig zijn van niet-gecertificeerde productieprocessen.</v>
      </c>
      <c r="M31" s="61" t="str">
        <f>IF(Checklist48[[#This Row],[SSGUID]]="",IF(Checklist48[[#This Row],[PIGUID]]="","",INDEX(PIs[[Column1]:[SS]],MATCH(Checklist48[[#This Row],[PIGUID]],PIs[GUID],0),8)),"")</f>
        <v>Major Must</v>
      </c>
      <c r="N31" s="65"/>
      <c r="O31" s="65"/>
      <c r="P31" s="61" t="str">
        <f>IF(Checklist48[[#This Row],[ifna]]="NA","",IF(Checklist48[[#This Row],[RelatedPQ]]=0,"",IF(Checklist48[[#This Row],[RelatedPQ]]="","",IF((INDEX(S2PQ_relational[],MATCH(Checklist48[[#This Row],[PIGUID&amp;NO]],S2PQ_relational[PIGUID &amp; "NO"],0),1))=Checklist48[[#This Row],[PIGUID]],"niet van toepassing",""))))</f>
        <v/>
      </c>
      <c r="Q31" s="61" t="str">
        <f>IF(Checklist48[[#This Row],[N.v.t.]]="niet van toepassing",INDEX(S2PQ[[Stap 2 vragen]:[Justification]],MATCH(Checklist48[[#This Row],[RelatedPQ]],S2PQ[S2PQGUID],0),3),"")</f>
        <v/>
      </c>
      <c r="R31" s="65"/>
    </row>
    <row r="32" spans="1:18" ht="45" x14ac:dyDescent="0.25">
      <c r="A32" s="42"/>
      <c r="B32" s="59"/>
      <c r="C32" s="59"/>
      <c r="D32" s="60">
        <f>IF(Checklist48[[#This Row],[SGUID]]="",IF(Checklist48[[#This Row],[SSGUID]]="",0,1),1)</f>
        <v>0</v>
      </c>
      <c r="E32" s="59" t="s">
        <v>480</v>
      </c>
      <c r="F32" s="61" t="str">
        <f>_xlfn.IFNA(Checklist48[[#This Row],[RelatedPQ]],"NA")</f>
        <v>NA</v>
      </c>
      <c r="G32" s="61" t="e">
        <f>IF(Checklist48[[#This Row],[PIGUID]]="","",INDEX(S2PQ_relational[],MATCH(Checklist48[[#This Row],[PIGUID&amp;NO]],S2PQ_relational[PIGUID &amp; "NO"],0),2))</f>
        <v>#N/A</v>
      </c>
      <c r="H32" s="61" t="str">
        <f>Checklist48[[#This Row],[PIGUID]]&amp;"NO"</f>
        <v>1gZll4bOCxosKoKhEl2rq8NO</v>
      </c>
      <c r="I32" s="61" t="b">
        <f>IF(Checklist48[[#This Row],[PIGUID]]="","",INDEX(PIs[NA Exempt],MATCH(Checklist48[[#This Row],[PIGUID]],PIs[GUID],0),1))</f>
        <v>0</v>
      </c>
      <c r="J32" s="61" t="str">
        <f>IF(Checklist48[[#This Row],[SGUID]]="",IF(Checklist48[[#This Row],[SSGUID]]="",IF(Checklist48[[#This Row],[PIGUID]]="","",INDEX(PIs[[Column1]:[SS]],MATCH(Checklist48[[#This Row],[PIGUID]],PIs[GUID],0),2)),INDEX(PIs[[Column1]:[SS]],MATCH(Checklist48[[#This Row],[SSGUID]],PIs[SSGUID],0),18)),INDEX(PIs[[Column1]:[SS]],MATCH(Checklist48[[#This Row],[SGUID]],PIs[SGUID],0),14))</f>
        <v>FO 02.02.03</v>
      </c>
      <c r="K32" s="61" t="str">
        <f>IF(Checklist48[[#This Row],[SGUID]]="",IF(Checklist48[[#This Row],[SSGUID]]="",IF(Checklist48[[#This Row],[PIGUID]]="","",INDEX(PIs[[Column1]:[SS]],MATCH(Checklist48[[#This Row],[PIGUID]],PIs[GUID],0),4)),INDEX(PIs[[Column1]:[Ssbody]],MATCH(Checklist48[[#This Row],[SSGUID]],PIs[SSGUID],0),19)),INDEX(PIs[[Column1]:[SS]],MATCH(Checklist48[[#This Row],[SGUID]],PIs[SGUID],0),15))</f>
        <v>Een laatste verificatiestap wordt uitgevoerd om de correcte productverzending van producten die afkomstig zijn van gecertificeerde en niet-gecertificeerde productieprocessen zeker te stellen.</v>
      </c>
      <c r="L32" s="61" t="str">
        <f>IF(Checklist48[[#This Row],[SGUID]]="",IF(Checklist48[[#This Row],[SSGUID]]="",INDEX(PIs[[Column1]:[SS]],MATCH(Checklist48[[#This Row],[PIGUID]],PIs[GUID],0),6),""),"")</f>
        <v>Er moet een procedure aanwezig zijn die aantoont dat de producten op juiste wijze zijn geïdentificeerd en dat ze juist zijn verzonden volgens de certificeringsstatus.</v>
      </c>
      <c r="M32" s="61" t="str">
        <f>IF(Checklist48[[#This Row],[SSGUID]]="",IF(Checklist48[[#This Row],[PIGUID]]="","",INDEX(PIs[[Column1]:[SS]],MATCH(Checklist48[[#This Row],[PIGUID]],PIs[GUID],0),8)),"")</f>
        <v>Major Must</v>
      </c>
      <c r="N32" s="65"/>
      <c r="O32" s="65"/>
      <c r="P32" s="61" t="str">
        <f>IF(Checklist48[[#This Row],[ifna]]="NA","",IF(Checklist48[[#This Row],[RelatedPQ]]=0,"",IF(Checklist48[[#This Row],[RelatedPQ]]="","",IF((INDEX(S2PQ_relational[],MATCH(Checklist48[[#This Row],[PIGUID&amp;NO]],S2PQ_relational[PIGUID &amp; "NO"],0),1))=Checklist48[[#This Row],[PIGUID]],"niet van toepassing",""))))</f>
        <v/>
      </c>
      <c r="Q32" s="61" t="str">
        <f>IF(Checklist48[[#This Row],[N.v.t.]]="niet van toepassing",INDEX(S2PQ[[Stap 2 vragen]:[Justification]],MATCH(Checklist48[[#This Row],[RelatedPQ]],S2PQ[S2PQGUID],0),3),"")</f>
        <v/>
      </c>
      <c r="R32" s="65"/>
    </row>
    <row r="33" spans="1:18" ht="225" x14ac:dyDescent="0.25">
      <c r="A33" s="42"/>
      <c r="B33" s="59"/>
      <c r="C33" s="59"/>
      <c r="D33" s="60">
        <f>IF(Checklist48[[#This Row],[SGUID]]="",IF(Checklist48[[#This Row],[SSGUID]]="",0,1),1)</f>
        <v>0</v>
      </c>
      <c r="E33" s="59" t="s">
        <v>505</v>
      </c>
      <c r="F33" s="61" t="str">
        <f>_xlfn.IFNA(Checklist48[[#This Row],[RelatedPQ]],"NA")</f>
        <v>NA</v>
      </c>
      <c r="G33" s="61" t="e">
        <f>IF(Checklist48[[#This Row],[PIGUID]]="","",INDEX(S2PQ_relational[],MATCH(Checklist48[[#This Row],[PIGUID&amp;NO]],S2PQ_relational[PIGUID &amp; "NO"],0),2))</f>
        <v>#N/A</v>
      </c>
      <c r="H33" s="61" t="str">
        <f>Checklist48[[#This Row],[PIGUID]]&amp;"NO"</f>
        <v>63xuzVUvh3fq7hsPyML6dsNO</v>
      </c>
      <c r="I33" s="61" t="b">
        <f>IF(Checklist48[[#This Row],[PIGUID]]="","",INDEX(PIs[NA Exempt],MATCH(Checklist48[[#This Row],[PIGUID]],PIs[GUID],0),1))</f>
        <v>0</v>
      </c>
      <c r="J33" s="61" t="str">
        <f>IF(Checklist48[[#This Row],[SGUID]]="",IF(Checklist48[[#This Row],[SSGUID]]="",IF(Checklist48[[#This Row],[PIGUID]]="","",INDEX(PIs[[Column1]:[SS]],MATCH(Checklist48[[#This Row],[PIGUID]],PIs[GUID],0),2)),INDEX(PIs[[Column1]:[SS]],MATCH(Checklist48[[#This Row],[SSGUID]],PIs[SSGUID],0),18)),INDEX(PIs[[Column1]:[SS]],MATCH(Checklist48[[#This Row],[SGUID]],PIs[SGUID],0),14))</f>
        <v>FO 02.02.04</v>
      </c>
      <c r="K33" s="61" t="str">
        <f>IF(Checklist48[[#This Row],[SGUID]]="",IF(Checklist48[[#This Row],[SSGUID]]="",IF(Checklist48[[#This Row],[PIGUID]]="","",INDEX(PIs[[Column1]:[SS]],MATCH(Checklist48[[#This Row],[PIGUID]],PIs[GUID],0),4)),INDEX(PIs[[Column1]:[Ssbody]],MATCH(Checklist48[[#This Row],[SSGUID]],PIs[SSGUID],0),19)),INDEX(PIs[[Column1]:[SS]],MATCH(Checklist48[[#This Row],[SGUID]],PIs[SGUID],0),15))</f>
        <v>Producten die zijn ingekocht bij verschillende bronnen, worden geïdentificeerd.</v>
      </c>
      <c r="L33" s="61" t="str">
        <f>IF(Checklist48[[#This Row],[SGUID]]="",IF(Checklist48[[#This Row],[SSGUID]]="",INDEX(PIs[[Column1]:[SS]],MATCH(Checklist48[[#This Row],[PIGUID]],PIs[GUID],0),6),""),"")</f>
        <v>Er moeten procedures (passend bij de schaalgrootte van de activiteiten) worden opgesteld, gedocumenteerd en onderhouden om voor alle geregistreerde producten de hoeveelheden te identificeren die afkomstig zijn van gecertificeerde en, indien van toepassing, niet-gecertificeerde productieprocessen die zijn ingekocht bij verschillende bronnen (d.w.z. andere producenten of handelaren).
De registraties moeten het volgende omvatten:
\- productbeschrijving;
\- GLOBALG.A.P.-certificeringsstatus;
\- hoeveelheden ingekocht(e) product(en);
\- leveranciersgegevens;
\- kopie van de GLOBALG.A.P.-certificaten indien van toepassing;
\- traceerbaarheidsgegevens/-codes met betrekking tot de ingekochte producten;
\- ontvangen inkooporders en/of facturen;
\- lijst van goedgekeurde leveranciers.</v>
      </c>
      <c r="M33" s="61" t="str">
        <f>IF(Checklist48[[#This Row],[SSGUID]]="",IF(Checklist48[[#This Row],[PIGUID]]="","",INDEX(PIs[[Column1]:[SS]],MATCH(Checklist48[[#This Row],[PIGUID]],PIs[GUID],0),8)),"")</f>
        <v>Major Must</v>
      </c>
      <c r="N33" s="65"/>
      <c r="O33" s="65"/>
      <c r="P33" s="61" t="str">
        <f>IF(Checklist48[[#This Row],[ifna]]="NA","",IF(Checklist48[[#This Row],[RelatedPQ]]=0,"",IF(Checklist48[[#This Row],[RelatedPQ]]="","",IF((INDEX(S2PQ_relational[],MATCH(Checklist48[[#This Row],[PIGUID&amp;NO]],S2PQ_relational[PIGUID &amp; "NO"],0),1))=Checklist48[[#This Row],[PIGUID]],"niet van toepassing",""))))</f>
        <v/>
      </c>
      <c r="Q33" s="61" t="str">
        <f>IF(Checklist48[[#This Row],[N.v.t.]]="niet van toepassing",INDEX(S2PQ[[Stap 2 vragen]:[Justification]],MATCH(Checklist48[[#This Row],[RelatedPQ]],S2PQ[S2PQGUID],0),3),"")</f>
        <v/>
      </c>
      <c r="R33" s="65"/>
    </row>
    <row r="34" spans="1:18" ht="33.75" x14ac:dyDescent="0.25">
      <c r="A34" s="42"/>
      <c r="B34" s="59"/>
      <c r="C34" s="59" t="s">
        <v>498</v>
      </c>
      <c r="D34" s="60">
        <f>IF(Checklist48[[#This Row],[SGUID]]="",IF(Checklist48[[#This Row],[SSGUID]]="",0,1),1)</f>
        <v>1</v>
      </c>
      <c r="E34" s="59"/>
      <c r="F34" s="61" t="str">
        <f>_xlfn.IFNA(Checklist48[[#This Row],[RelatedPQ]],"NA")</f>
        <v/>
      </c>
      <c r="G34" s="61" t="str">
        <f>IF(Checklist48[[#This Row],[PIGUID]]="","",INDEX(S2PQ_relational[],MATCH(Checklist48[[#This Row],[PIGUID&amp;NO]],S2PQ_relational[PIGUID &amp; "NO"],0),2))</f>
        <v/>
      </c>
      <c r="H34" s="61" t="str">
        <f>Checklist48[[#This Row],[PIGUID]]&amp;"NO"</f>
        <v>NO</v>
      </c>
      <c r="I34" s="61" t="str">
        <f>IF(Checklist48[[#This Row],[PIGUID]]="","",INDEX(PIs[NA Exempt],MATCH(Checklist48[[#This Row],[PIGUID]],PIs[GUID],0),1))</f>
        <v/>
      </c>
      <c r="J34" s="61" t="str">
        <f>IF(Checklist48[[#This Row],[SGUID]]="",IF(Checklist48[[#This Row],[SSGUID]]="",IF(Checklist48[[#This Row],[PIGUID]]="","",INDEX(PIs[[Column1]:[SS]],MATCH(Checklist48[[#This Row],[PIGUID]],PIs[GUID],0),2)),INDEX(PIs[[Column1]:[SS]],MATCH(Checklist48[[#This Row],[SSGUID]],PIs[SSGUID],0),18)),INDEX(PIs[[Column1]:[SS]],MATCH(Checklist48[[#This Row],[SGUID]],PIs[SGUID],0),14))</f>
        <v>FO 02.03 Massabalans</v>
      </c>
      <c r="K34" s="61" t="str">
        <f>IF(Checklist48[[#This Row],[SGUID]]="",IF(Checklist48[[#This Row],[SSGUID]]="",IF(Checklist48[[#This Row],[PIGUID]]="","",INDEX(PIs[[Column1]:[SS]],MATCH(Checklist48[[#This Row],[PIGUID]],PIs[GUID],0),4)),INDEX(PIs[[Column1]:[Ssbody]],MATCH(Checklist48[[#This Row],[SSGUID]],PIs[SSGUID],0),19)),INDEX(PIs[[Column1]:[SS]],MATCH(Checklist48[[#This Row],[SGUID]],PIs[SGUID],0),15))</f>
        <v>-</v>
      </c>
      <c r="L34" s="61" t="str">
        <f>IF(Checklist48[[#This Row],[SGUID]]="",IF(Checklist48[[#This Row],[SSGUID]]="",INDEX(PIs[[Column1]:[SS]],MATCH(Checklist48[[#This Row],[PIGUID]],PIs[GUID],0),6),""),"")</f>
        <v/>
      </c>
      <c r="M34" s="61" t="str">
        <f>IF(Checklist48[[#This Row],[SSGUID]]="",IF(Checklist48[[#This Row],[PIGUID]]="","",INDEX(PIs[[Column1]:[SS]],MATCH(Checklist48[[#This Row],[PIGUID]],PIs[GUID],0),8)),"")</f>
        <v/>
      </c>
      <c r="N34" s="65"/>
      <c r="O34" s="65"/>
      <c r="P34" s="61" t="str">
        <f>IF(Checklist48[[#This Row],[ifna]]="NA","",IF(Checklist48[[#This Row],[RelatedPQ]]=0,"",IF(Checklist48[[#This Row],[RelatedPQ]]="","",IF((INDEX(S2PQ_relational[],MATCH(Checklist48[[#This Row],[PIGUID&amp;NO]],S2PQ_relational[PIGUID &amp; "NO"],0),1))=Checklist48[[#This Row],[PIGUID]],"niet van toepassing",""))))</f>
        <v/>
      </c>
      <c r="Q34" s="61" t="str">
        <f>IF(Checklist48[[#This Row],[N.v.t.]]="niet van toepassing",INDEX(S2PQ[[Stap 2 vragen]:[Justification]],MATCH(Checklist48[[#This Row],[RelatedPQ]],S2PQ[S2PQGUID],0),3),"")</f>
        <v/>
      </c>
      <c r="R34" s="65"/>
    </row>
    <row r="35" spans="1:18" ht="123.75" x14ac:dyDescent="0.25">
      <c r="A35" s="42"/>
      <c r="B35" s="59"/>
      <c r="C35" s="59"/>
      <c r="D35" s="60">
        <f>IF(Checklist48[[#This Row],[SGUID]]="",IF(Checklist48[[#This Row],[SSGUID]]="",0,1),1)</f>
        <v>0</v>
      </c>
      <c r="E35" s="59" t="s">
        <v>492</v>
      </c>
      <c r="F35" s="61" t="str">
        <f>_xlfn.IFNA(Checklist48[[#This Row],[RelatedPQ]],"NA")</f>
        <v>NA</v>
      </c>
      <c r="G35" s="61" t="e">
        <f>IF(Checklist48[[#This Row],[PIGUID]]="","",INDEX(S2PQ_relational[],MATCH(Checklist48[[#This Row],[PIGUID&amp;NO]],S2PQ_relational[PIGUID &amp; "NO"],0),2))</f>
        <v>#N/A</v>
      </c>
      <c r="H35" s="61" t="str">
        <f>Checklist48[[#This Row],[PIGUID]]&amp;"NO"</f>
        <v>65PtYG0YOafAcoZuv67qRKNO</v>
      </c>
      <c r="I35" s="61" t="b">
        <f>IF(Checklist48[[#This Row],[PIGUID]]="","",INDEX(PIs[NA Exempt],MATCH(Checklist48[[#This Row],[PIGUID]],PIs[GUID],0),1))</f>
        <v>0</v>
      </c>
      <c r="J35" s="61" t="str">
        <f>IF(Checklist48[[#This Row],[SGUID]]="",IF(Checklist48[[#This Row],[SSGUID]]="",IF(Checklist48[[#This Row],[PIGUID]]="","",INDEX(PIs[[Column1]:[SS]],MATCH(Checklist48[[#This Row],[PIGUID]],PIs[GUID],0),2)),INDEX(PIs[[Column1]:[SS]],MATCH(Checklist48[[#This Row],[SSGUID]],PIs[SSGUID],0),18)),INDEX(PIs[[Column1]:[SS]],MATCH(Checklist48[[#This Row],[SGUID]],PIs[SGUID],0),14))</f>
        <v>FO 02.03.01</v>
      </c>
      <c r="K35" s="61" t="str">
        <f>IF(Checklist48[[#This Row],[SGUID]]="",IF(Checklist48[[#This Row],[SSGUID]]="",IF(Checklist48[[#This Row],[PIGUID]]="","",INDEX(PIs[[Column1]:[SS]],MATCH(Checklist48[[#This Row],[PIGUID]],PIs[GUID],0),4)),INDEX(PIs[[Column1]:[Ssbody]],MATCH(Checklist48[[#This Row],[SSGUID]],PIs[SSGUID],0),19)),INDEX(PIs[[Column1]:[SS]],MATCH(Checklist48[[#This Row],[SGUID]],PIs[SGUID],0),15))</f>
        <v>Er zijn verkoopregistraties aanwezig voor alle verkochte hoeveelheden van alle geregistreerde producten.</v>
      </c>
      <c r="L35" s="61" t="str">
        <f>IF(Checklist48[[#This Row],[SGUID]]="",IF(Checklist48[[#This Row],[SSGUID]]="",INDEX(PIs[[Column1]:[SS]],MATCH(Checklist48[[#This Row],[PIGUID]],PIs[GUID],0),6),""),"")</f>
        <v>Verkoopgegevens van de hoeveelheden producten die afkomstig zijn van gecertificeerde en, indien van toepassing, niet-gecertificeerde productieprocessen moeten worden geregistreerd voor alle geregistreerde producten, waarbij speciale aandacht moet worden besteed aan de verkochte hoeveelheden en de verstrekte beschrijvingen. De documenten moeten aantonen dat er een consistent evenwicht is tussen de input en de output van producten die afkomstig zijn van gecertificeerde en niet-gecertificeerde productieprocessen.</v>
      </c>
      <c r="M35" s="61" t="str">
        <f>IF(Checklist48[[#This Row],[SSGUID]]="",IF(Checklist48[[#This Row],[PIGUID]]="","",INDEX(PIs[[Column1]:[SS]],MATCH(Checklist48[[#This Row],[PIGUID]],PIs[GUID],0),8)),"")</f>
        <v>Major Must</v>
      </c>
      <c r="N35" s="65"/>
      <c r="O35" s="65"/>
      <c r="P35" s="61" t="str">
        <f>IF(Checklist48[[#This Row],[ifna]]="NA","",IF(Checklist48[[#This Row],[RelatedPQ]]=0,"",IF(Checklist48[[#This Row],[RelatedPQ]]="","",IF((INDEX(S2PQ_relational[],MATCH(Checklist48[[#This Row],[PIGUID&amp;NO]],S2PQ_relational[PIGUID &amp; "NO"],0),1))=Checklist48[[#This Row],[PIGUID]],"niet van toepassing",""))))</f>
        <v/>
      </c>
      <c r="Q35" s="61" t="str">
        <f>IF(Checklist48[[#This Row],[N.v.t.]]="niet van toepassing",INDEX(S2PQ[[Stap 2 vragen]:[Justification]],MATCH(Checklist48[[#This Row],[RelatedPQ]],S2PQ[S2PQGUID],0),3),"")</f>
        <v/>
      </c>
      <c r="R35" s="65"/>
    </row>
    <row r="36" spans="1:18" ht="213.75" x14ac:dyDescent="0.25">
      <c r="A36" s="42"/>
      <c r="B36" s="59"/>
      <c r="C36" s="59"/>
      <c r="D36" s="60">
        <f>IF(Checklist48[[#This Row],[SGUID]]="",IF(Checklist48[[#This Row],[SSGUID]]="",0,1),1)</f>
        <v>0</v>
      </c>
      <c r="E36" s="59" t="s">
        <v>523</v>
      </c>
      <c r="F36" s="61" t="str">
        <f>_xlfn.IFNA(Checklist48[[#This Row],[RelatedPQ]],"NA")</f>
        <v>NA</v>
      </c>
      <c r="G36" s="61" t="e">
        <f>IF(Checklist48[[#This Row],[PIGUID]]="","",INDEX(S2PQ_relational[],MATCH(Checklist48[[#This Row],[PIGUID&amp;NO]],S2PQ_relational[PIGUID &amp; "NO"],0),2))</f>
        <v>#N/A</v>
      </c>
      <c r="H36" s="61" t="str">
        <f>Checklist48[[#This Row],[PIGUID]]&amp;"NO"</f>
        <v>2GelZVKlxkI6G5X2UlQeWpNO</v>
      </c>
      <c r="I36" s="61" t="b">
        <f>IF(Checklist48[[#This Row],[PIGUID]]="","",INDEX(PIs[NA Exempt],MATCH(Checklist48[[#This Row],[PIGUID]],PIs[GUID],0),1))</f>
        <v>0</v>
      </c>
      <c r="J36" s="61" t="str">
        <f>IF(Checklist48[[#This Row],[SGUID]]="",IF(Checklist48[[#This Row],[SSGUID]]="",IF(Checklist48[[#This Row],[PIGUID]]="","",INDEX(PIs[[Column1]:[SS]],MATCH(Checklist48[[#This Row],[PIGUID]],PIs[GUID],0),2)),INDEX(PIs[[Column1]:[SS]],MATCH(Checklist48[[#This Row],[SSGUID]],PIs[SSGUID],0),18)),INDEX(PIs[[Column1]:[SS]],MATCH(Checklist48[[#This Row],[SGUID]],PIs[SGUID],0),14))</f>
        <v>FO 02.03.02</v>
      </c>
      <c r="K36" s="61" t="str">
        <f>IF(Checklist48[[#This Row],[SGUID]]="",IF(Checklist48[[#This Row],[SSGUID]]="",IF(Checklist48[[#This Row],[PIGUID]]="","",INDEX(PIs[[Column1]:[SS]],MATCH(Checklist48[[#This Row],[PIGUID]],PIs[GUID],0),4)),INDEX(PIs[[Column1]:[Ssbody]],MATCH(Checklist48[[#This Row],[SSGUID]],PIs[SSGUID],0),19)),INDEX(PIs[[Column1]:[SS]],MATCH(Checklist48[[#This Row],[SGUID]],PIs[SGUID],0),15))</f>
        <v>Hoeveelheden (geproduceerd, opgeslagen en/of ingekocht) worden geregistreerd en samengevat voor alle producten.</v>
      </c>
      <c r="L36" s="61" t="str">
        <f>IF(Checklist48[[#This Row],[SGUID]]="",IF(Checklist48[[#This Row],[SSGUID]]="",INDEX(PIs[[Column1]:[SS]],MATCH(Checklist48[[#This Row],[PIGUID]],PIs[GUID],0),6),""),"")</f>
        <v>Hoeveelheden (waaronder informatie over volumes of gewicht) van inkomende (met inbegrip van ingekochte producten), uitgaande (waaronder afgewezen producten, afval, pulp, etc.) en opgeslagen producten (zowel van gecertificeerde als, indien van toepassing, niet-gecertificeerde productieprocessen) moeten geregistreerd worden en er moet een samenvatting worden bijgehouden voor alle geregistreerde producten om het proces van massabalansverificatie mogelijk te maken.
De frequentie van de massabalansverificatie moet gedefinieerd worden en passen bij de schaalgrootte van de activiteiten, maar deze dient per product ten minste eenmaal per jaar plaats te vinden. Documenten die de massabalans aantonen, moeten duidelijk herkenbaar zijn. Dit principe en de desbetreffende criteria zijn van toepassing op alle producenten die GLOBALG.A.P.-certificering aanvragen of onderhouden.</v>
      </c>
      <c r="M36" s="61" t="str">
        <f>IF(Checklist48[[#This Row],[SSGUID]]="",IF(Checklist48[[#This Row],[PIGUID]]="","",INDEX(PIs[[Column1]:[SS]],MATCH(Checklist48[[#This Row],[PIGUID]],PIs[GUID],0),8)),"")</f>
        <v>Major Must</v>
      </c>
      <c r="N36" s="65"/>
      <c r="O36" s="65"/>
      <c r="P36" s="61" t="str">
        <f>IF(Checklist48[[#This Row],[ifna]]="NA","",IF(Checklist48[[#This Row],[RelatedPQ]]=0,"",IF(Checklist48[[#This Row],[RelatedPQ]]="","",IF((INDEX(S2PQ_relational[],MATCH(Checklist48[[#This Row],[PIGUID&amp;NO]],S2PQ_relational[PIGUID &amp; "NO"],0),1))=Checklist48[[#This Row],[PIGUID]],"niet van toepassing",""))))</f>
        <v/>
      </c>
      <c r="Q36" s="61" t="str">
        <f>IF(Checklist48[[#This Row],[N.v.t.]]="niet van toepassing",INDEX(S2PQ[[Stap 2 vragen]:[Justification]],MATCH(Checklist48[[#This Row],[RelatedPQ]],S2PQ[S2PQGUID],0),3),"")</f>
        <v/>
      </c>
      <c r="R36" s="65"/>
    </row>
    <row r="37" spans="1:18" ht="67.5" x14ac:dyDescent="0.25">
      <c r="A37" s="42"/>
      <c r="B37" s="59"/>
      <c r="C37" s="59"/>
      <c r="D37" s="60">
        <f>IF(Checklist48[[#This Row],[SGUID]]="",IF(Checklist48[[#This Row],[SSGUID]]="",0,1),1)</f>
        <v>0</v>
      </c>
      <c r="E37" s="59" t="s">
        <v>529</v>
      </c>
      <c r="F37" s="61" t="str">
        <f>_xlfn.IFNA(Checklist48[[#This Row],[RelatedPQ]],"NA")</f>
        <v>NA</v>
      </c>
      <c r="G37" s="61" t="e">
        <f>IF(Checklist48[[#This Row],[PIGUID]]="","",INDEX(S2PQ_relational[],MATCH(Checklist48[[#This Row],[PIGUID&amp;NO]],S2PQ_relational[PIGUID &amp; "NO"],0),2))</f>
        <v>#N/A</v>
      </c>
      <c r="H37" s="61" t="str">
        <f>Checklist48[[#This Row],[PIGUID]]&amp;"NO"</f>
        <v>6KbD6879hABZJ3an6pDIYWNO</v>
      </c>
      <c r="I37" s="61" t="b">
        <f>IF(Checklist48[[#This Row],[PIGUID]]="","",INDEX(PIs[NA Exempt],MATCH(Checklist48[[#This Row],[PIGUID]],PIs[GUID],0),1))</f>
        <v>0</v>
      </c>
      <c r="J37" s="61" t="str">
        <f>IF(Checklist48[[#This Row],[SGUID]]="",IF(Checklist48[[#This Row],[SSGUID]]="",IF(Checklist48[[#This Row],[PIGUID]]="","",INDEX(PIs[[Column1]:[SS]],MATCH(Checklist48[[#This Row],[PIGUID]],PIs[GUID],0),2)),INDEX(PIs[[Column1]:[SS]],MATCH(Checklist48[[#This Row],[SSGUID]],PIs[SSGUID],0),18)),INDEX(PIs[[Column1]:[SS]],MATCH(Checklist48[[#This Row],[SGUID]],PIs[SGUID],0),14))</f>
        <v>FO 02.03.03</v>
      </c>
      <c r="K37" s="61" t="str">
        <f>IF(Checklist48[[#This Row],[SGUID]]="",IF(Checklist48[[#This Row],[SSGUID]]="",IF(Checklist48[[#This Row],[PIGUID]]="","",INDEX(PIs[[Column1]:[SS]],MATCH(Checklist48[[#This Row],[PIGUID]],PIs[GUID],0),4)),INDEX(PIs[[Column1]:[Ssbody]],MATCH(Checklist48[[#This Row],[SSGUID]],PIs[SSGUID],0),19)),INDEX(PIs[[Column1]:[SS]],MATCH(Checklist48[[#This Row],[SGUID]],PIs[SGUID],0),15))</f>
        <v>Product dat verloren of weggegooid is tijdens het verwerkingsproces, wordt geregistreerd.</v>
      </c>
      <c r="L37" s="61" t="str">
        <f>IF(Checklist48[[#This Row],[SGUID]]="",IF(Checklist48[[#This Row],[SSGUID]]="",INDEX(PIs[[Column1]:[SS]],MATCH(Checklist48[[#This Row],[PIGUID]],PIs[GUID],0),6),""),"")</f>
        <v>Er moeten conversieratio's berekend worden en beschikbaar zijn voor elk relevant verwerkingsproces (tijdens het planten van zaailingen, oogsten, etc.). Alle hoeveelheden productafval die gegenereerd worden, moeten geschat en/of vastgelegd worden.</v>
      </c>
      <c r="M37" s="61" t="str">
        <f>IF(Checklist48[[#This Row],[SSGUID]]="",IF(Checklist48[[#This Row],[PIGUID]]="","",INDEX(PIs[[Column1]:[SS]],MATCH(Checklist48[[#This Row],[PIGUID]],PIs[GUID],0),8)),"")</f>
        <v>Major Must</v>
      </c>
      <c r="N37" s="65"/>
      <c r="O37" s="65"/>
      <c r="P37" s="61" t="str">
        <f>IF(Checklist48[[#This Row],[ifna]]="NA","",IF(Checklist48[[#This Row],[RelatedPQ]]=0,"",IF(Checklist48[[#This Row],[RelatedPQ]]="","",IF((INDEX(S2PQ_relational[],MATCH(Checklist48[[#This Row],[PIGUID&amp;NO]],S2PQ_relational[PIGUID &amp; "NO"],0),1))=Checklist48[[#This Row],[PIGUID]],"niet van toepassing",""))))</f>
        <v/>
      </c>
      <c r="Q37" s="61" t="str">
        <f>IF(Checklist48[[#This Row],[N.v.t.]]="niet van toepassing",INDEX(S2PQ[[Stap 2 vragen]:[Justification]],MATCH(Checklist48[[#This Row],[RelatedPQ]],S2PQ[S2PQGUID],0),3),"")</f>
        <v/>
      </c>
      <c r="R37" s="65"/>
    </row>
    <row r="38" spans="1:18" ht="33.75" x14ac:dyDescent="0.25">
      <c r="A38" s="42"/>
      <c r="B38" s="59"/>
      <c r="C38" s="59" t="s">
        <v>288</v>
      </c>
      <c r="D38" s="60">
        <f>IF(Checklist48[[#This Row],[SGUID]]="",IF(Checklist48[[#This Row],[SSGUID]]="",0,1),1)</f>
        <v>1</v>
      </c>
      <c r="E38" s="59"/>
      <c r="F38" s="61" t="str">
        <f>_xlfn.IFNA(Checklist48[[#This Row],[RelatedPQ]],"NA")</f>
        <v/>
      </c>
      <c r="G38" s="61" t="str">
        <f>IF(Checklist48[[#This Row],[PIGUID]]="","",INDEX(S2PQ_relational[],MATCH(Checklist48[[#This Row],[PIGUID&amp;NO]],S2PQ_relational[PIGUID &amp; "NO"],0),2))</f>
        <v/>
      </c>
      <c r="H38" s="61" t="str">
        <f>Checklist48[[#This Row],[PIGUID]]&amp;"NO"</f>
        <v>NO</v>
      </c>
      <c r="I38" s="61" t="str">
        <f>IF(Checklist48[[#This Row],[PIGUID]]="","",INDEX(PIs[NA Exempt],MATCH(Checklist48[[#This Row],[PIGUID]],PIs[GUID],0),1))</f>
        <v/>
      </c>
      <c r="J38" s="61" t="str">
        <f>IF(Checklist48[[#This Row],[SGUID]]="",IF(Checklist48[[#This Row],[SSGUID]]="",IF(Checklist48[[#This Row],[PIGUID]]="","",INDEX(PIs[[Column1]:[SS]],MATCH(Checklist48[[#This Row],[PIGUID]],PIs[GUID],0),2)),INDEX(PIs[[Column1]:[SS]],MATCH(Checklist48[[#This Row],[SSGUID]],PIs[SSGUID],0),18)),INDEX(PIs[[Column1]:[SS]],MATCH(Checklist48[[#This Row],[SGUID]],PIs[SGUID],0),14))</f>
        <v>FO 02.04 GLOBALG.A.P.-status</v>
      </c>
      <c r="K38" s="61" t="str">
        <f>IF(Checklist48[[#This Row],[SGUID]]="",IF(Checklist48[[#This Row],[SSGUID]]="",IF(Checklist48[[#This Row],[PIGUID]]="","",INDEX(PIs[[Column1]:[SS]],MATCH(Checklist48[[#This Row],[PIGUID]],PIs[GUID],0),4)),INDEX(PIs[[Column1]:[Ssbody]],MATCH(Checklist48[[#This Row],[SSGUID]],PIs[SSGUID],0),19)),INDEX(PIs[[Column1]:[SS]],MATCH(Checklist48[[#This Row],[SGUID]],PIs[SGUID],0),15))</f>
        <v>-</v>
      </c>
      <c r="L38" s="61" t="str">
        <f>IF(Checklist48[[#This Row],[SGUID]]="",IF(Checklist48[[#This Row],[SSGUID]]="",INDEX(PIs[[Column1]:[SS]],MATCH(Checklist48[[#This Row],[PIGUID]],PIs[GUID],0),6),""),"")</f>
        <v/>
      </c>
      <c r="M38" s="61" t="str">
        <f>IF(Checklist48[[#This Row],[SSGUID]]="",IF(Checklist48[[#This Row],[PIGUID]]="","",INDEX(PIs[[Column1]:[SS]],MATCH(Checklist48[[#This Row],[PIGUID]],PIs[GUID],0),8)),"")</f>
        <v/>
      </c>
      <c r="N38" s="65"/>
      <c r="O38" s="65"/>
      <c r="P38" s="61" t="str">
        <f>IF(Checklist48[[#This Row],[ifna]]="NA","",IF(Checklist48[[#This Row],[RelatedPQ]]=0,"",IF(Checklist48[[#This Row],[RelatedPQ]]="","",IF((INDEX(S2PQ_relational[],MATCH(Checklist48[[#This Row],[PIGUID&amp;NO]],S2PQ_relational[PIGUID &amp; "NO"],0),1))=Checklist48[[#This Row],[PIGUID]],"niet van toepassing",""))))</f>
        <v/>
      </c>
      <c r="Q38" s="61" t="str">
        <f>IF(Checklist48[[#This Row],[N.v.t.]]="niet van toepassing",INDEX(S2PQ[[Stap 2 vragen]:[Justification]],MATCH(Checklist48[[#This Row],[RelatedPQ]],S2PQ[S2PQGUID],0),3),"")</f>
        <v/>
      </c>
      <c r="R38" s="65"/>
    </row>
    <row r="39" spans="1:18" ht="371.25" x14ac:dyDescent="0.25">
      <c r="A39" s="42"/>
      <c r="B39" s="59"/>
      <c r="C39" s="59"/>
      <c r="D39" s="60">
        <f>IF(Checklist48[[#This Row],[SGUID]]="",IF(Checklist48[[#This Row],[SSGUID]]="",0,1),1)</f>
        <v>0</v>
      </c>
      <c r="E39" s="59" t="s">
        <v>281</v>
      </c>
      <c r="F39" s="61" t="str">
        <f>_xlfn.IFNA(Checklist48[[#This Row],[RelatedPQ]],"NA")</f>
        <v>NA</v>
      </c>
      <c r="G39" s="61" t="e">
        <f>IF(Checklist48[[#This Row],[PIGUID]]="","",INDEX(S2PQ_relational[],MATCH(Checklist48[[#This Row],[PIGUID&amp;NO]],S2PQ_relational[PIGUID &amp; "NO"],0),2))</f>
        <v>#N/A</v>
      </c>
      <c r="H39" s="61" t="str">
        <f>Checklist48[[#This Row],[PIGUID]]&amp;"NO"</f>
        <v>5mxAkMujWS06e0rBkNSLyENO</v>
      </c>
      <c r="I39" s="61" t="b">
        <f>IF(Checklist48[[#This Row],[PIGUID]]="","",INDEX(PIs[NA Exempt],MATCH(Checklist48[[#This Row],[PIGUID]],PIs[GUID],0),1))</f>
        <v>0</v>
      </c>
      <c r="J39" s="61" t="str">
        <f>IF(Checklist48[[#This Row],[SGUID]]="",IF(Checklist48[[#This Row],[SSGUID]]="",IF(Checklist48[[#This Row],[PIGUID]]="","",INDEX(PIs[[Column1]:[SS]],MATCH(Checklist48[[#This Row],[PIGUID]],PIs[GUID],0),2)),INDEX(PIs[[Column1]:[SS]],MATCH(Checklist48[[#This Row],[SSGUID]],PIs[SSGUID],0),18)),INDEX(PIs[[Column1]:[SS]],MATCH(Checklist48[[#This Row],[SGUID]],PIs[SGUID],0),14))</f>
        <v>FO 02.04.01</v>
      </c>
      <c r="K39" s="61" t="str">
        <f>IF(Checklist48[[#This Row],[SGUID]]="",IF(Checklist48[[#This Row],[SSGUID]]="",IF(Checklist48[[#This Row],[PIGUID]]="","",INDEX(PIs[[Column1]:[SS]],MATCH(Checklist48[[#This Row],[PIGUID]],PIs[GUID],0),4)),INDEX(PIs[[Column1]:[Ssbody]],MATCH(Checklist48[[#This Row],[SSGUID]],PIs[SSGUID],0),19)),INDEX(PIs[[Column1]:[SS]],MATCH(Checklist48[[#This Row],[SGUID]],PIs[SGUID],0),15))</f>
        <v>De transactiedocumentatie bevat een verwijzing naar de GLOBALG.A.P.-status en het GLOBALG.A.P.-nummer (GGN).</v>
      </c>
      <c r="L39" s="61" t="str">
        <f>IF(Checklist48[[#This Row],[SGUID]]="",IF(Checklist48[[#This Row],[SSGUID]]="",INDEX(PIs[[Column1]:[SS]],MATCH(Checklist48[[#This Row],[PIGUID]],PIs[GUID],0),6),""),"")</f>
        <v>Afleverbewijzen, verkoopfacturen en, indien van toepassing, overige documentatie in verband met de verkoop van gecertificeerd(e) materialen/producten moeten het GGN bevatten van de certificaathouder en een verwijzing naar de GLOBALG.A.P.- certificeringsstatus. In interne documentatie is dit niet verplicht.
Indien de producent een Global Location Number (GLN) bezit, dan moet het GGN, dat door het GLOBALG.A.P.-secretariaat tijdens het registratieproces is afgegeven, hierdoor worden vervangen.
Positieve identificatie van de certificeringsstatus is voldoende op de transactiedocumentatie (bijv. “GLOBALG.A.P. gecertificeerd \[productnaam]”). Producten die afkomstig zijn van niet-gecertificeerde productieprocessen hoeven niet geïdentificeerd te worden als “niet-gecertificeerd”.
Aanduiding van de certificeringsstatus is verplicht, ongeacht of het product dat afkomstig is van een gecertificeerd productieproces, als zodanig is verkocht. Dit kan niet worden gecontroleerd tijdens de (aller)eerste audit van de certificerende instelling (CI), omdat de producent nog geen certificering heeft en de producent voorafgaand aan de eerste positieve certificeringsbeslissing niet naar de GLOBALG.A.P.-certificeringsstatus kan verwijzen.
“N.v.t.” alleen als er een actuele en gedocumenteerde bilaterale overeenkomst beschikbaar is tussen de certificaathouder en de directe koper, waarin staat dat alle transporten uitsluitend producten bevatten die afkomstig zijn van gecertificeerde productieprocessen.</v>
      </c>
      <c r="M39" s="61" t="str">
        <f>IF(Checklist48[[#This Row],[SSGUID]]="",IF(Checklist48[[#This Row],[PIGUID]]="","",INDEX(PIs[[Column1]:[SS]],MATCH(Checklist48[[#This Row],[PIGUID]],PIs[GUID],0),8)),"")</f>
        <v>Major Must</v>
      </c>
      <c r="N39" s="65"/>
      <c r="O39" s="65"/>
      <c r="P39" s="61" t="str">
        <f>IF(Checklist48[[#This Row],[ifna]]="NA","",IF(Checklist48[[#This Row],[RelatedPQ]]=0,"",IF(Checklist48[[#This Row],[RelatedPQ]]="","",IF((INDEX(S2PQ_relational[],MATCH(Checklist48[[#This Row],[PIGUID&amp;NO]],S2PQ_relational[PIGUID &amp; "NO"],0),1))=Checklist48[[#This Row],[PIGUID]],"niet van toepassing",""))))</f>
        <v/>
      </c>
      <c r="Q39" s="61" t="str">
        <f>IF(Checklist48[[#This Row],[N.v.t.]]="niet van toepassing",INDEX(S2PQ[[Stap 2 vragen]:[Justification]],MATCH(Checklist48[[#This Row],[RelatedPQ]],S2PQ[S2PQGUID],0),3),"")</f>
        <v/>
      </c>
      <c r="R39" s="65"/>
    </row>
    <row r="40" spans="1:18" ht="33.75" x14ac:dyDescent="0.25">
      <c r="A40" s="42"/>
      <c r="B40" s="59"/>
      <c r="C40" s="59" t="s">
        <v>843</v>
      </c>
      <c r="D40" s="60">
        <f>IF(Checklist48[[#This Row],[SGUID]]="",IF(Checklist48[[#This Row],[SSGUID]]="",0,1),1)</f>
        <v>1</v>
      </c>
      <c r="E40" s="59"/>
      <c r="F40" s="61" t="str">
        <f>_xlfn.IFNA(Checklist48[[#This Row],[RelatedPQ]],"NA")</f>
        <v/>
      </c>
      <c r="G40" s="61" t="str">
        <f>IF(Checklist48[[#This Row],[PIGUID]]="","",INDEX(S2PQ_relational[],MATCH(Checklist48[[#This Row],[PIGUID&amp;NO]],S2PQ_relational[PIGUID &amp; "NO"],0),2))</f>
        <v/>
      </c>
      <c r="H40" s="61" t="str">
        <f>Checklist48[[#This Row],[PIGUID]]&amp;"NO"</f>
        <v>NO</v>
      </c>
      <c r="I40" s="61" t="str">
        <f>IF(Checklist48[[#This Row],[PIGUID]]="","",INDEX(PIs[NA Exempt],MATCH(Checklist48[[#This Row],[PIGUID]],PIs[GUID],0),1))</f>
        <v/>
      </c>
      <c r="J40" s="61" t="str">
        <f>IF(Checklist48[[#This Row],[SGUID]]="",IF(Checklist48[[#This Row],[SSGUID]]="",IF(Checklist48[[#This Row],[PIGUID]]="","",INDEX(PIs[[Column1]:[SS]],MATCH(Checklist48[[#This Row],[PIGUID]],PIs[GUID],0),2)),INDEX(PIs[[Column1]:[SS]],MATCH(Checklist48[[#This Row],[SSGUID]],PIs[SSGUID],0),18)),INDEX(PIs[[Column1]:[SS]],MATCH(Checklist48[[#This Row],[SGUID]],PIs[SGUID],0),14))</f>
        <v>FO 02.05 Gebruik van het logo</v>
      </c>
      <c r="K40" s="61" t="str">
        <f>IF(Checklist48[[#This Row],[SGUID]]="",IF(Checklist48[[#This Row],[SSGUID]]="",IF(Checklist48[[#This Row],[PIGUID]]="","",INDEX(PIs[[Column1]:[SS]],MATCH(Checklist48[[#This Row],[PIGUID]],PIs[GUID],0),4)),INDEX(PIs[[Column1]:[Ssbody]],MATCH(Checklist48[[#This Row],[SSGUID]],PIs[SSGUID],0),19)),INDEX(PIs[[Column1]:[SS]],MATCH(Checklist48[[#This Row],[SGUID]],PIs[SGUID],0),15))</f>
        <v>-</v>
      </c>
      <c r="L40" s="61" t="str">
        <f>IF(Checklist48[[#This Row],[SGUID]]="",IF(Checklist48[[#This Row],[SSGUID]]="",INDEX(PIs[[Column1]:[SS]],MATCH(Checklist48[[#This Row],[PIGUID]],PIs[GUID],0),6),""),"")</f>
        <v/>
      </c>
      <c r="M40" s="61" t="str">
        <f>IF(Checklist48[[#This Row],[SSGUID]]="",IF(Checklist48[[#This Row],[PIGUID]]="","",INDEX(PIs[[Column1]:[SS]],MATCH(Checklist48[[#This Row],[PIGUID]],PIs[GUID],0),8)),"")</f>
        <v/>
      </c>
      <c r="N40" s="65"/>
      <c r="O40" s="65"/>
      <c r="P40" s="61" t="str">
        <f>IF(Checklist48[[#This Row],[ifna]]="NA","",IF(Checklist48[[#This Row],[RelatedPQ]]=0,"",IF(Checklist48[[#This Row],[RelatedPQ]]="","",IF((INDEX(S2PQ_relational[],MATCH(Checklist48[[#This Row],[PIGUID&amp;NO]],S2PQ_relational[PIGUID &amp; "NO"],0),1))=Checklist48[[#This Row],[PIGUID]],"niet van toepassing",""))))</f>
        <v/>
      </c>
      <c r="Q40" s="61" t="str">
        <f>IF(Checklist48[[#This Row],[N.v.t.]]="niet van toepassing",INDEX(S2PQ[[Stap 2 vragen]:[Justification]],MATCH(Checklist48[[#This Row],[RelatedPQ]],S2PQ[S2PQGUID],0),3),"")</f>
        <v/>
      </c>
      <c r="R40" s="65"/>
    </row>
    <row r="41" spans="1:18" ht="371.25" x14ac:dyDescent="0.25">
      <c r="A41" s="42"/>
      <c r="B41" s="59"/>
      <c r="C41" s="59"/>
      <c r="D41" s="60">
        <f>IF(Checklist48[[#This Row],[SGUID]]="",IF(Checklist48[[#This Row],[SSGUID]]="",0,1),1)</f>
        <v>0</v>
      </c>
      <c r="E41" s="59" t="s">
        <v>837</v>
      </c>
      <c r="F41" s="61" t="str">
        <f>_xlfn.IFNA(Checklist48[[#This Row],[RelatedPQ]],"NA")</f>
        <v>NA</v>
      </c>
      <c r="G41" s="61" t="e">
        <f>IF(Checklist48[[#This Row],[PIGUID]]="","",INDEX(S2PQ_relational[],MATCH(Checklist48[[#This Row],[PIGUID&amp;NO]],S2PQ_relational[PIGUID &amp; "NO"],0),2))</f>
        <v>#N/A</v>
      </c>
      <c r="H41" s="61" t="str">
        <f>Checklist48[[#This Row],[PIGUID]]&amp;"NO"</f>
        <v>4S15CjGWCE6DFL1Z55lwrBNO</v>
      </c>
      <c r="I41" s="61" t="b">
        <f>IF(Checklist48[[#This Row],[PIGUID]]="","",INDEX(PIs[NA Exempt],MATCH(Checklist48[[#This Row],[PIGUID]],PIs[GUID],0),1))</f>
        <v>0</v>
      </c>
      <c r="J41" s="61" t="str">
        <f>IF(Checklist48[[#This Row],[SGUID]]="",IF(Checklist48[[#This Row],[SSGUID]]="",IF(Checklist48[[#This Row],[PIGUID]]="","",INDEX(PIs[[Column1]:[SS]],MATCH(Checklist48[[#This Row],[PIGUID]],PIs[GUID],0),2)),INDEX(PIs[[Column1]:[SS]],MATCH(Checklist48[[#This Row],[SSGUID]],PIs[SSGUID],0),18)),INDEX(PIs[[Column1]:[SS]],MATCH(Checklist48[[#This Row],[SGUID]],PIs[SGUID],0),14))</f>
        <v>FO 02.05.01</v>
      </c>
      <c r="K41" s="61" t="str">
        <f>IF(Checklist48[[#This Row],[SGUID]]="",IF(Checklist48[[#This Row],[SSGUID]]="",IF(Checklist48[[#This Row],[PIGUID]]="","",INDEX(PIs[[Column1]:[SS]],MATCH(Checklist48[[#This Row],[PIGUID]],PIs[GUID],0),4)),INDEX(PIs[[Column1]:[Ssbody]],MATCH(Checklist48[[#This Row],[SSGUID]],PIs[SSGUID],0),19)),INDEX(PIs[[Column1]:[SS]],MATCH(Checklist48[[#This Row],[SGUID]],PIs[SGUID],0),15))</f>
        <v xml:space="preserve">De term GLOBALG.A.P., het handelsmerk en de QR-code of het logo van GLOBALG.A.P., evenals het GLOBALG.A.P.-nummer (GGN) worden gebruikt volgens “GLOBALG.A.P. trademarks use: Policy and guidelines” (Gebruik van GLOBALG.A.P.-handelsmerken: Beleid en richtlijnen). </v>
      </c>
      <c r="L41" s="61" t="str">
        <f>IF(Checklist48[[#This Row],[SGUID]]="",IF(Checklist48[[#This Row],[SSGUID]]="",INDEX(PIs[[Column1]:[SS]],MATCH(Checklist48[[#This Row],[PIGUID]],PIs[GUID],0),6),""),"")</f>
        <v>De producent moet de term GLOBALG.A.P., het handelsmerk en de QR-code of het logo van GLOBALG.A.P., evenals het GGN, het Global Location Number (GLN), of het sub-GLN gebruiken volgens de document “Gebruik van GLOBALG.A.P.-handelsmerken: Beleid en richtlijnen.”  De term GLOBALG.A.P., het handelsmerk en het logo van GLOBALG.A.P. mogen nooit worden weergegeven op het eindproduct, op de consumentenverpakking of op het verkooppunt. De certificaathouder mag een, meerdere of alle echter wel gebruiken in business-to-business communicatie.
De term GLOBALG.A.P., het handelsmerk of het logo van GLOBALG.A.P. mag niet worden gebruikt tijdens de (aller)eerste audit van de certificerende instelling (CI), omdat de producent nog geen certificering heeft en de producent niet kan verwijzen naar de GLOBALG.A.P.-certificeringsstatus voor het eerste positieve certificeringsbesluit.
“N.v.t.” alleen als er een gedocumenteerde overeenkomst beschikbaar is tussen de producent en de cliënt om de GLOBALG.A.P.-status van het product en/of het GGN niet op de transactiedocumenten te vermelden.
“N.v.t.” voor plantenvermeerderingsmateriaal, zaailingen uit IFA gecertificeerde productieprocessen, en indien de producten afkomstig uit gecertificeerde productieprocessen inputproducten zijn, die niet bestemd zijn voor verkoop aan eindverbruikers en zeker niet zullen voorkomen op het punt van verkoop aan eindverbruikers.</v>
      </c>
      <c r="M41" s="61" t="str">
        <f>IF(Checklist48[[#This Row],[SSGUID]]="",IF(Checklist48[[#This Row],[PIGUID]]="","",INDEX(PIs[[Column1]:[SS]],MATCH(Checklist48[[#This Row],[PIGUID]],PIs[GUID],0),8)),"")</f>
        <v>Major Must</v>
      </c>
      <c r="N41" s="65"/>
      <c r="O41" s="65"/>
      <c r="P41" s="61" t="str">
        <f>IF(Checklist48[[#This Row],[ifna]]="NA","",IF(Checklist48[[#This Row],[RelatedPQ]]=0,"",IF(Checklist48[[#This Row],[RelatedPQ]]="","",IF((INDEX(S2PQ_relational[],MATCH(Checklist48[[#This Row],[PIGUID&amp;NO]],S2PQ_relational[PIGUID &amp; "NO"],0),1))=Checklist48[[#This Row],[PIGUID]],"niet van toepassing",""))))</f>
        <v/>
      </c>
      <c r="Q41" s="61" t="str">
        <f>IF(Checklist48[[#This Row],[N.v.t.]]="niet van toepassing",INDEX(S2PQ[[Stap 2 vragen]:[Justification]],MATCH(Checklist48[[#This Row],[RelatedPQ]],S2PQ[S2PQGUID],0),3),"")</f>
        <v/>
      </c>
      <c r="R41" s="65"/>
    </row>
    <row r="42" spans="1:18" ht="45" x14ac:dyDescent="0.25">
      <c r="A42" s="42"/>
      <c r="B42" s="59" t="s">
        <v>58</v>
      </c>
      <c r="C42" s="59"/>
      <c r="D42" s="60">
        <f>IF(Checklist48[[#This Row],[SGUID]]="",IF(Checklist48[[#This Row],[SSGUID]]="",0,1),1)</f>
        <v>1</v>
      </c>
      <c r="E42" s="59"/>
      <c r="F42" s="61" t="str">
        <f>_xlfn.IFNA(Checklist48[[#This Row],[RelatedPQ]],"NA")</f>
        <v/>
      </c>
      <c r="G42" s="61" t="str">
        <f>IF(Checklist48[[#This Row],[PIGUID]]="","",INDEX(S2PQ_relational[],MATCH(Checklist48[[#This Row],[PIGUID&amp;NO]],S2PQ_relational[PIGUID &amp; "NO"],0),2))</f>
        <v/>
      </c>
      <c r="H42" s="61" t="str">
        <f>Checklist48[[#This Row],[PIGUID]]&amp;"NO"</f>
        <v>NO</v>
      </c>
      <c r="I42" s="61" t="str">
        <f>IF(Checklist48[[#This Row],[PIGUID]]="","",INDEX(PIs[NA Exempt],MATCH(Checklist48[[#This Row],[PIGUID]],PIs[GUID],0),1))</f>
        <v/>
      </c>
      <c r="J42" s="61" t="str">
        <f>IF(Checklist48[[#This Row],[SGUID]]="",IF(Checklist48[[#This Row],[SSGUID]]="",IF(Checklist48[[#This Row],[PIGUID]]="","",INDEX(PIs[[Column1]:[SS]],MATCH(Checklist48[[#This Row],[PIGUID]],PIs[GUID],0),2)),INDEX(PIs[[Column1]:[SS]],MATCH(Checklist48[[#This Row],[SSGUID]],PIs[SSGUID],0),18)),INDEX(PIs[[Column1]:[SS]],MATCH(Checklist48[[#This Row],[SGUID]],PIs[SGUID],0),14))</f>
        <v>FO 03 PLANTENVERMEERDERINGSMATERIAAL</v>
      </c>
      <c r="K42" s="61" t="str">
        <f>IF(Checklist48[[#This Row],[SGUID]]="",IF(Checklist48[[#This Row],[SSGUID]]="",IF(Checklist48[[#This Row],[PIGUID]]="","",INDEX(PIs[[Column1]:[SS]],MATCH(Checklist48[[#This Row],[PIGUID]],PIs[GUID],0),4)),INDEX(PIs[[Column1]:[Ssbody]],MATCH(Checklist48[[#This Row],[SSGUID]],PIs[SSGUID],0),19)),INDEX(PIs[[Column1]:[SS]],MATCH(Checklist48[[#This Row],[SGUID]],PIs[SGUID],0),15))</f>
        <v>-</v>
      </c>
      <c r="L42" s="61" t="str">
        <f>IF(Checklist48[[#This Row],[SGUID]]="",IF(Checklist48[[#This Row],[SSGUID]]="",INDEX(PIs[[Column1]:[SS]],MATCH(Checklist48[[#This Row],[PIGUID]],PIs[GUID],0),6),""),"")</f>
        <v/>
      </c>
      <c r="M42" s="61" t="str">
        <f>IF(Checklist48[[#This Row],[SSGUID]]="",IF(Checklist48[[#This Row],[PIGUID]]="","",INDEX(PIs[[Column1]:[SS]],MATCH(Checklist48[[#This Row],[PIGUID]],PIs[GUID],0),8)),"")</f>
        <v/>
      </c>
      <c r="N42" s="65"/>
      <c r="O42" s="65"/>
      <c r="P42" s="61" t="str">
        <f>IF(Checklist48[[#This Row],[ifna]]="NA","",IF(Checklist48[[#This Row],[RelatedPQ]]=0,"",IF(Checklist48[[#This Row],[RelatedPQ]]="","",IF((INDEX(S2PQ_relational[],MATCH(Checklist48[[#This Row],[PIGUID&amp;NO]],S2PQ_relational[PIGUID &amp; "NO"],0),1))=Checklist48[[#This Row],[PIGUID]],"niet van toepassing",""))))</f>
        <v/>
      </c>
      <c r="Q42" s="61" t="str">
        <f>IF(Checklist48[[#This Row],[N.v.t.]]="niet van toepassing",INDEX(S2PQ[[Stap 2 vragen]:[Justification]],MATCH(Checklist48[[#This Row],[RelatedPQ]],S2PQ[S2PQGUID],0),3),"")</f>
        <v/>
      </c>
      <c r="R42" s="65"/>
    </row>
    <row r="43" spans="1:18" ht="33.75" x14ac:dyDescent="0.25">
      <c r="A43" s="42"/>
      <c r="B43" s="59"/>
      <c r="C43" s="59" t="s">
        <v>812</v>
      </c>
      <c r="D43" s="60">
        <f>IF(Checklist48[[#This Row],[SGUID]]="",IF(Checklist48[[#This Row],[SSGUID]]="",0,1),1)</f>
        <v>1</v>
      </c>
      <c r="E43" s="59"/>
      <c r="F43" s="61" t="str">
        <f>_xlfn.IFNA(Checklist48[[#This Row],[RelatedPQ]],"NA")</f>
        <v/>
      </c>
      <c r="G43" s="61" t="str">
        <f>IF(Checklist48[[#This Row],[PIGUID]]="","",INDEX(S2PQ_relational[],MATCH(Checklist48[[#This Row],[PIGUID&amp;NO]],S2PQ_relational[PIGUID &amp; "NO"],0),2))</f>
        <v/>
      </c>
      <c r="H43" s="61" t="str">
        <f>Checklist48[[#This Row],[PIGUID]]&amp;"NO"</f>
        <v>NO</v>
      </c>
      <c r="I43" s="61" t="str">
        <f>IF(Checklist48[[#This Row],[PIGUID]]="","",INDEX(PIs[NA Exempt],MATCH(Checklist48[[#This Row],[PIGUID]],PIs[GUID],0),1))</f>
        <v/>
      </c>
      <c r="J43" s="61" t="str">
        <f>IF(Checklist48[[#This Row],[SGUID]]="",IF(Checklist48[[#This Row],[SSGUID]]="",IF(Checklist48[[#This Row],[PIGUID]]="","",INDEX(PIs[[Column1]:[SS]],MATCH(Checklist48[[#This Row],[PIGUID]],PIs[GUID],0),2)),INDEX(PIs[[Column1]:[SS]],MATCH(Checklist48[[#This Row],[SSGUID]],PIs[SSGUID],0),18)),INDEX(PIs[[Column1]:[SS]],MATCH(Checklist48[[#This Row],[SGUID]],PIs[SGUID],0),14))</f>
        <v>FO 03.01 Vermeerderingsmateriaal</v>
      </c>
      <c r="K43" s="61" t="str">
        <f>IF(Checklist48[[#This Row],[SGUID]]="",IF(Checklist48[[#This Row],[SSGUID]]="",IF(Checklist48[[#This Row],[PIGUID]]="","",INDEX(PIs[[Column1]:[SS]],MATCH(Checklist48[[#This Row],[PIGUID]],PIs[GUID],0),4)),INDEX(PIs[[Column1]:[Ssbody]],MATCH(Checklist48[[#This Row],[SSGUID]],PIs[SSGUID],0),19)),INDEX(PIs[[Column1]:[SS]],MATCH(Checklist48[[#This Row],[SGUID]],PIs[SGUID],0),15))</f>
        <v>-</v>
      </c>
      <c r="L43" s="61" t="str">
        <f>IF(Checklist48[[#This Row],[SGUID]]="",IF(Checklist48[[#This Row],[SSGUID]]="",INDEX(PIs[[Column1]:[SS]],MATCH(Checklist48[[#This Row],[PIGUID]],PIs[GUID],0),6),""),"")</f>
        <v/>
      </c>
      <c r="M43" s="61" t="str">
        <f>IF(Checklist48[[#This Row],[SSGUID]]="",IF(Checklist48[[#This Row],[PIGUID]]="","",INDEX(PIs[[Column1]:[SS]],MATCH(Checklist48[[#This Row],[PIGUID]],PIs[GUID],0),8)),"")</f>
        <v/>
      </c>
      <c r="N43" s="65"/>
      <c r="O43" s="65"/>
      <c r="P43" s="61" t="str">
        <f>IF(Checklist48[[#This Row],[ifna]]="NA","",IF(Checklist48[[#This Row],[RelatedPQ]]=0,"",IF(Checklist48[[#This Row],[RelatedPQ]]="","",IF((INDEX(S2PQ_relational[],MATCH(Checklist48[[#This Row],[PIGUID&amp;NO]],S2PQ_relational[PIGUID &amp; "NO"],0),1))=Checklist48[[#This Row],[PIGUID]],"niet van toepassing",""))))</f>
        <v/>
      </c>
      <c r="Q43" s="61" t="str">
        <f>IF(Checklist48[[#This Row],[N.v.t.]]="niet van toepassing",INDEX(S2PQ[[Stap 2 vragen]:[Justification]],MATCH(Checklist48[[#This Row],[RelatedPQ]],S2PQ[S2PQGUID],0),3),"")</f>
        <v/>
      </c>
      <c r="R43" s="65"/>
    </row>
    <row r="44" spans="1:18" ht="135" x14ac:dyDescent="0.25">
      <c r="A44" s="42"/>
      <c r="B44" s="59"/>
      <c r="C44" s="59"/>
      <c r="D44" s="60">
        <f>IF(Checklist48[[#This Row],[SGUID]]="",IF(Checklist48[[#This Row],[SSGUID]]="",0,1),1)</f>
        <v>0</v>
      </c>
      <c r="E44" s="59" t="s">
        <v>819</v>
      </c>
      <c r="F44" s="61" t="str">
        <f>_xlfn.IFNA(Checklist48[[#This Row],[RelatedPQ]],"NA")</f>
        <v>NA</v>
      </c>
      <c r="G44" s="61" t="e">
        <f>IF(Checklist48[[#This Row],[PIGUID]]="","",INDEX(S2PQ_relational[],MATCH(Checklist48[[#This Row],[PIGUID&amp;NO]],S2PQ_relational[PIGUID &amp; "NO"],0),2))</f>
        <v>#N/A</v>
      </c>
      <c r="H44" s="61" t="str">
        <f>Checklist48[[#This Row],[PIGUID]]&amp;"NO"</f>
        <v>1WNmWLNaDCwYc8SL3uiN9ENO</v>
      </c>
      <c r="I44" s="61" t="b">
        <f>IF(Checklist48[[#This Row],[PIGUID]]="","",INDEX(PIs[NA Exempt],MATCH(Checklist48[[#This Row],[PIGUID]],PIs[GUID],0),1))</f>
        <v>0</v>
      </c>
      <c r="J44" s="61" t="str">
        <f>IF(Checklist48[[#This Row],[SGUID]]="",IF(Checklist48[[#This Row],[SSGUID]]="",IF(Checklist48[[#This Row],[PIGUID]]="","",INDEX(PIs[[Column1]:[SS]],MATCH(Checklist48[[#This Row],[PIGUID]],PIs[GUID],0),2)),INDEX(PIs[[Column1]:[SS]],MATCH(Checklist48[[#This Row],[SSGUID]],PIs[SSGUID],0),18)),INDEX(PIs[[Column1]:[SS]],MATCH(Checklist48[[#This Row],[SGUID]],PIs[SGUID],0),14))</f>
        <v>FO 03.01.01</v>
      </c>
      <c r="K44" s="61" t="str">
        <f>IF(Checklist48[[#This Row],[SGUID]]="",IF(Checklist48[[#This Row],[SSGUID]]="",IF(Checklist48[[#This Row],[PIGUID]]="","",INDEX(PIs[[Column1]:[SS]],MATCH(Checklist48[[#This Row],[PIGUID]],PIs[GUID],0),4)),INDEX(PIs[[Column1]:[Ssbody]],MATCH(Checklist48[[#This Row],[SSGUID]],PIs[SSGUID],0),19)),INDEX(PIs[[Column1]:[SS]],MATCH(Checklist48[[#This Row],[SGUID]],PIs[SGUID],0),15))</f>
        <v>Vermeerderingsmateriaal wordt verkregen conform de wetgeving voor de registratie van plantenrassen, indien van toepassing.</v>
      </c>
      <c r="L44" s="61" t="str">
        <f>IF(Checklist48[[#This Row],[SGUID]]="",IF(Checklist48[[#This Row],[SSGUID]]="",INDEX(PIs[[Column1]:[SS]],MATCH(Checklist48[[#This Row],[PIGUID]],PIs[GUID],0),6),""),"")</f>
        <v>Er moet documentatie beschikbaar zijn (lege zaadverpakking, plantenpaspoort, paklijst, factuur, etc.) met daarop ten minste de rasnaam, het partijnummer, de leverancier van het vermeerderingsmateriaal, en, indien beschikbaar, aanvullende informatie over de zaadkwaliteit (ontkieming, genetische zuiverheid, fysieke zuiverheid, gezondheid van het zaad, etc.).
Materiaal dat afkomstig is van een plantenkweker met GLOBALG.A.P.-certificering voor plantenvermeerderingsmateriaal, wordt geacht aan het beheerspunt te voldoen.</v>
      </c>
      <c r="M44" s="61" t="str">
        <f>IF(Checklist48[[#This Row],[SSGUID]]="",IF(Checklist48[[#This Row],[PIGUID]]="","",INDEX(PIs[[Column1]:[SS]],MATCH(Checklist48[[#This Row],[PIGUID]],PIs[GUID],0),8)),"")</f>
        <v>Major Must</v>
      </c>
      <c r="N44" s="65"/>
      <c r="O44" s="65"/>
      <c r="P44" s="61" t="str">
        <f>IF(Checklist48[[#This Row],[ifna]]="NA","",IF(Checklist48[[#This Row],[RelatedPQ]]=0,"",IF(Checklist48[[#This Row],[RelatedPQ]]="","",IF((INDEX(S2PQ_relational[],MATCH(Checklist48[[#This Row],[PIGUID&amp;NO]],S2PQ_relational[PIGUID &amp; "NO"],0),1))=Checklist48[[#This Row],[PIGUID]],"niet van toepassing",""))))</f>
        <v/>
      </c>
      <c r="Q44" s="61" t="str">
        <f>IF(Checklist48[[#This Row],[N.v.t.]]="niet van toepassing",INDEX(S2PQ[[Stap 2 vragen]:[Justification]],MATCH(Checklist48[[#This Row],[RelatedPQ]],S2PQ[S2PQGUID],0),3),"")</f>
        <v/>
      </c>
      <c r="R44" s="65"/>
    </row>
    <row r="45" spans="1:18" ht="270" x14ac:dyDescent="0.25">
      <c r="A45" s="42"/>
      <c r="B45" s="59"/>
      <c r="C45" s="59"/>
      <c r="D45" s="60">
        <f>IF(Checklist48[[#This Row],[SGUID]]="",IF(Checklist48[[#This Row],[SSGUID]]="",0,1),1)</f>
        <v>0</v>
      </c>
      <c r="E45" s="59" t="s">
        <v>850</v>
      </c>
      <c r="F45" s="61" t="str">
        <f>_xlfn.IFNA(Checklist48[[#This Row],[RelatedPQ]],"NA")</f>
        <v>NA</v>
      </c>
      <c r="G45" s="61" t="e">
        <f>IF(Checklist48[[#This Row],[PIGUID]]="","",INDEX(S2PQ_relational[],MATCH(Checklist48[[#This Row],[PIGUID&amp;NO]],S2PQ_relational[PIGUID &amp; "NO"],0),2))</f>
        <v>#N/A</v>
      </c>
      <c r="H45" s="61" t="str">
        <f>Checklist48[[#This Row],[PIGUID]]&amp;"NO"</f>
        <v>5upjI0ZtTQomHG812FtHPbNO</v>
      </c>
      <c r="I45" s="61" t="b">
        <f>IF(Checklist48[[#This Row],[PIGUID]]="","",INDEX(PIs[NA Exempt],MATCH(Checklist48[[#This Row],[PIGUID]],PIs[GUID],0),1))</f>
        <v>0</v>
      </c>
      <c r="J45" s="61" t="str">
        <f>IF(Checklist48[[#This Row],[SGUID]]="",IF(Checklist48[[#This Row],[SSGUID]]="",IF(Checklist48[[#This Row],[PIGUID]]="","",INDEX(PIs[[Column1]:[SS]],MATCH(Checklist48[[#This Row],[PIGUID]],PIs[GUID],0),2)),INDEX(PIs[[Column1]:[SS]],MATCH(Checklist48[[#This Row],[SSGUID]],PIs[SSGUID],0),18)),INDEX(PIs[[Column1]:[SS]],MATCH(Checklist48[[#This Row],[SGUID]],PIs[SGUID],0),14))</f>
        <v>FO 03.01.02</v>
      </c>
      <c r="K45" s="61" t="str">
        <f>IF(Checklist48[[#This Row],[SGUID]]="",IF(Checklist48[[#This Row],[SSGUID]]="",IF(Checklist48[[#This Row],[PIGUID]]="","",INDEX(PIs[[Column1]:[SS]],MATCH(Checklist48[[#This Row],[PIGUID]],PIs[GUID],0),4)),INDEX(PIs[[Column1]:[Ssbody]],MATCH(Checklist48[[#This Row],[SSGUID]],PIs[SSGUID],0),19)),INDEX(PIs[[Column1]:[SS]],MATCH(Checklist48[[#This Row],[SGUID]],PIs[SGUID],0),15))</f>
        <v>Vermeerderingsmateriaal wordt verkregen conform de wetten op intellectueel eigendom.</v>
      </c>
      <c r="L45" s="61" t="str">
        <f>IF(Checklist48[[#This Row],[SGUID]]="",IF(Checklist48[[#This Row],[SSGUID]]="",INDEX(PIs[[Column1]:[SS]],MATCH(Checklist48[[#This Row],[PIGUID]],PIs[GUID],0),6),""),"")</f>
        <v>Als de producent gebruik maakt van geregistreerde rassen of onderstammen, dan moeten er op verzoek documenten beschikbaar zijn waaruit blijkt dat het vermeerderingsmateriaal is ingekocht of op andere wijze is verkregen overeenkomstig de toepasselijke wetgeving op intellectuele eigendomsrechten. De documenten kunnen het licentiecontract zijn (voor uitgangsmateriaal dat niet afkomstig is van zaad, maar dat van vegetatieve oorsprong is), een document of een lege zaadverpakking met daarop de rasnaam, het partijnummer, de leverancier van het vermeerderingsmateriaal, en een paklijst/afleverbewijs of factuur aan de hand waarvan de verkregen hoeveelheid en de identiteit van al het vermeerderingsmateriaal dat de afgelopen 24 maanden is gebruikt kan worden aangetoond.
Opmerking: In de PLUTO-database van UPOV (http://www.upov.int/pluto/en) en de Variety Finder (Rassenzoeker) op de website van CPVO (https://cpvoextranet.cpvo.europa.eu/) zijn alle rassen ter wereld, met registratiegegevens en de gegevens met betrekking tot de bescherming van intellectuele eigendomsrechten, voor elk ras en land te vinden.</v>
      </c>
      <c r="M45" s="61" t="str">
        <f>IF(Checklist48[[#This Row],[SSGUID]]="",IF(Checklist48[[#This Row],[PIGUID]]="","",INDEX(PIs[[Column1]:[SS]],MATCH(Checklist48[[#This Row],[PIGUID]],PIs[GUID],0),8)),"")</f>
        <v>Major Must</v>
      </c>
      <c r="N45" s="65"/>
      <c r="O45" s="65"/>
      <c r="P45" s="61" t="str">
        <f>IF(Checklist48[[#This Row],[ifna]]="NA","",IF(Checklist48[[#This Row],[RelatedPQ]]=0,"",IF(Checklist48[[#This Row],[RelatedPQ]]="","",IF((INDEX(S2PQ_relational[],MATCH(Checklist48[[#This Row],[PIGUID&amp;NO]],S2PQ_relational[PIGUID &amp; "NO"],0),1))=Checklist48[[#This Row],[PIGUID]],"niet van toepassing",""))))</f>
        <v/>
      </c>
      <c r="Q45" s="61" t="str">
        <f>IF(Checklist48[[#This Row],[N.v.t.]]="niet van toepassing",INDEX(S2PQ[[Stap 2 vragen]:[Justification]],MATCH(Checklist48[[#This Row],[RelatedPQ]],S2PQ[S2PQGUID],0),3),"")</f>
        <v/>
      </c>
      <c r="R45" s="65"/>
    </row>
    <row r="46" spans="1:18" ht="213.75" x14ac:dyDescent="0.25">
      <c r="A46" s="42"/>
      <c r="B46" s="59"/>
      <c r="C46" s="59"/>
      <c r="D46" s="60">
        <f>IF(Checklist48[[#This Row],[SGUID]]="",IF(Checklist48[[#This Row],[SSGUID]]="",0,1),1)</f>
        <v>0</v>
      </c>
      <c r="E46" s="59" t="s">
        <v>806</v>
      </c>
      <c r="F46" s="61" t="str">
        <f>_xlfn.IFNA(Checklist48[[#This Row],[RelatedPQ]],"NA")</f>
        <v>NA</v>
      </c>
      <c r="G46" s="61" t="e">
        <f>IF(Checklist48[[#This Row],[PIGUID]]="","",INDEX(S2PQ_relational[],MATCH(Checklist48[[#This Row],[PIGUID&amp;NO]],S2PQ_relational[PIGUID &amp; "NO"],0),2))</f>
        <v>#N/A</v>
      </c>
      <c r="H46" s="61" t="str">
        <f>Checklist48[[#This Row],[PIGUID]]&amp;"NO"</f>
        <v>3iN0dj8MxhwAmPvSDUtPipNO</v>
      </c>
      <c r="I46" s="61" t="b">
        <f>IF(Checklist48[[#This Row],[PIGUID]]="","",INDEX(PIs[NA Exempt],MATCH(Checklist48[[#This Row],[PIGUID]],PIs[GUID],0),1))</f>
        <v>0</v>
      </c>
      <c r="J46" s="61" t="str">
        <f>IF(Checklist48[[#This Row],[SGUID]]="",IF(Checklist48[[#This Row],[SSGUID]]="",IF(Checklist48[[#This Row],[PIGUID]]="","",INDEX(PIs[[Column1]:[SS]],MATCH(Checklist48[[#This Row],[PIGUID]],PIs[GUID],0),2)),INDEX(PIs[[Column1]:[SS]],MATCH(Checklist48[[#This Row],[SSGUID]],PIs[SSGUID],0),18)),INDEX(PIs[[Column1]:[SS]],MATCH(Checklist48[[#This Row],[SGUID]],PIs[SGUID],0),14))</f>
        <v>FO 03.01.03</v>
      </c>
      <c r="K46" s="61" t="str">
        <f>IF(Checklist48[[#This Row],[SGUID]]="",IF(Checklist48[[#This Row],[SSGUID]]="",IF(Checklist48[[#This Row],[PIGUID]]="","",INDEX(PIs[[Column1]:[SS]],MATCH(Checklist48[[#This Row],[PIGUID]],PIs[GUID],0),4)),INDEX(PIs[[Column1]:[Ssbody]],MATCH(Checklist48[[#This Row],[SSGUID]],PIs[SSGUID],0),19)),INDEX(PIs[[Column1]:[SS]],MATCH(Checklist48[[#This Row],[SGUID]],PIs[SGUID],0),15))</f>
        <v>Kwaliteitscontrolesystemen voor plantgezondheid worden geïmplementeerd en geregistreerd voor vermeerderingsmateriaal op het bedrijf.</v>
      </c>
      <c r="L46" s="61" t="str">
        <f>IF(Checklist48[[#This Row],[SGUID]]="",IF(Checklist48[[#This Row],[SSGUID]]="",INDEX(PIs[[Column1]:[SS]],MATCH(Checklist48[[#This Row],[PIGUID]],PIs[GUID],0),6),""),"")</f>
        <v>Er moet een kwaliteitscontrolesysteem met een monitoringsysteem voor zichtbare tekenen van plagen en ziekten beschikbaar zijn en er moeten bijgewerkte registraties van het monitoringsysteem aanwezig zijn. De term “plantenopkweek” verwijst naar elke plaats waar vermeerderingsmateriaal wordt geproduceerd, inclusief selectie van entmateriaal op het bedrijf.
Het monitoringsysteem moet, indien van toepassing, de registratie en identificatiegegevens bevatten van de moederplant of het veld van herkomst van het gewas. De registratie moet regelmatig worden bijgehouden. Indien de gekweekte bomen of planten uitsluitend bedoeld zijn voor eigen gebruik (d.w.z. niet verkocht worden), dan zijn in-house registraties voor monitoring- en teeltactiviteiten voldoende. Als onderstammen worden gebruikt, moet door middel van documentatie speciale aandacht worden besteed aan de herkomst van de onderstammen.</v>
      </c>
      <c r="M46" s="61" t="str">
        <f>IF(Checklist48[[#This Row],[SSGUID]]="",IF(Checklist48[[#This Row],[PIGUID]]="","",INDEX(PIs[[Column1]:[SS]],MATCH(Checklist48[[#This Row],[PIGUID]],PIs[GUID],0),8)),"")</f>
        <v>Minor Must</v>
      </c>
      <c r="N46" s="65"/>
      <c r="O46" s="65"/>
      <c r="P46" s="61" t="str">
        <f>IF(Checklist48[[#This Row],[ifna]]="NA","",IF(Checklist48[[#This Row],[RelatedPQ]]=0,"",IF(Checklist48[[#This Row],[RelatedPQ]]="","",IF((INDEX(S2PQ_relational[],MATCH(Checklist48[[#This Row],[PIGUID&amp;NO]],S2PQ_relational[PIGUID &amp; "NO"],0),1))=Checklist48[[#This Row],[PIGUID]],"niet van toepassing",""))))</f>
        <v/>
      </c>
      <c r="Q46" s="61" t="str">
        <f>IF(Checklist48[[#This Row],[N.v.t.]]="niet van toepassing",INDEX(S2PQ[[Stap 2 vragen]:[Justification]],MATCH(Checklist48[[#This Row],[RelatedPQ]],S2PQ[S2PQGUID],0),3),"")</f>
        <v/>
      </c>
      <c r="R46" s="65"/>
    </row>
    <row r="47" spans="1:18" ht="45" x14ac:dyDescent="0.25">
      <c r="A47" s="42"/>
      <c r="B47" s="59"/>
      <c r="C47" s="59" t="s">
        <v>59</v>
      </c>
      <c r="D47" s="60">
        <f>IF(Checklist48[[#This Row],[SGUID]]="",IF(Checklist48[[#This Row],[SSGUID]]="",0,1),1)</f>
        <v>1</v>
      </c>
      <c r="E47" s="59"/>
      <c r="F47" s="61" t="str">
        <f>_xlfn.IFNA(Checklist48[[#This Row],[RelatedPQ]],"NA")</f>
        <v/>
      </c>
      <c r="G47" s="61" t="str">
        <f>IF(Checklist48[[#This Row],[PIGUID]]="","",INDEX(S2PQ_relational[],MATCH(Checklist48[[#This Row],[PIGUID&amp;NO]],S2PQ_relational[PIGUID &amp; "NO"],0),2))</f>
        <v/>
      </c>
      <c r="H47" s="61" t="str">
        <f>Checklist48[[#This Row],[PIGUID]]&amp;"NO"</f>
        <v>NO</v>
      </c>
      <c r="I47" s="61" t="str">
        <f>IF(Checklist48[[#This Row],[PIGUID]]="","",INDEX(PIs[NA Exempt],MATCH(Checklist48[[#This Row],[PIGUID]],PIs[GUID],0),1))</f>
        <v/>
      </c>
      <c r="J47" s="61" t="str">
        <f>IF(Checklist48[[#This Row],[SGUID]]="",IF(Checklist48[[#This Row],[SSGUID]]="",IF(Checklist48[[#This Row],[PIGUID]]="","",INDEX(PIs[[Column1]:[SS]],MATCH(Checklist48[[#This Row],[PIGUID]],PIs[GUID],0),2)),INDEX(PIs[[Column1]:[SS]],MATCH(Checklist48[[#This Row],[SSGUID]],PIs[SSGUID],0),18)),INDEX(PIs[[Column1]:[SS]],MATCH(Checklist48[[#This Row],[SGUID]],PIs[SGUID],0),14))</f>
        <v>FO 03.02 Chemische behandelingen en coatings</v>
      </c>
      <c r="K47" s="61" t="str">
        <f>IF(Checklist48[[#This Row],[SGUID]]="",IF(Checklist48[[#This Row],[SSGUID]]="",IF(Checklist48[[#This Row],[PIGUID]]="","",INDEX(PIs[[Column1]:[SS]],MATCH(Checklist48[[#This Row],[PIGUID]],PIs[GUID],0),4)),INDEX(PIs[[Column1]:[Ssbody]],MATCH(Checklist48[[#This Row],[SSGUID]],PIs[SSGUID],0),19)),INDEX(PIs[[Column1]:[SS]],MATCH(Checklist48[[#This Row],[SGUID]],PIs[SGUID],0),15))</f>
        <v>-</v>
      </c>
      <c r="L47" s="61" t="str">
        <f>IF(Checklist48[[#This Row],[SGUID]]="",IF(Checklist48[[#This Row],[SSGUID]]="",INDEX(PIs[[Column1]:[SS]],MATCH(Checklist48[[#This Row],[PIGUID]],PIs[GUID],0),6),""),"")</f>
        <v/>
      </c>
      <c r="M47" s="61" t="str">
        <f>IF(Checklist48[[#This Row],[SSGUID]]="",IF(Checklist48[[#This Row],[PIGUID]]="","",INDEX(PIs[[Column1]:[SS]],MATCH(Checklist48[[#This Row],[PIGUID]],PIs[GUID],0),8)),"")</f>
        <v/>
      </c>
      <c r="N47" s="65"/>
      <c r="O47" s="65"/>
      <c r="P47" s="61" t="str">
        <f>IF(Checklist48[[#This Row],[ifna]]="NA","",IF(Checklist48[[#This Row],[RelatedPQ]]=0,"",IF(Checklist48[[#This Row],[RelatedPQ]]="","",IF((INDEX(S2PQ_relational[],MATCH(Checklist48[[#This Row],[PIGUID&amp;NO]],S2PQ_relational[PIGUID &amp; "NO"],0),1))=Checklist48[[#This Row],[PIGUID]],"niet van toepassing",""))))</f>
        <v/>
      </c>
      <c r="Q47" s="61" t="str">
        <f>IF(Checklist48[[#This Row],[N.v.t.]]="niet van toepassing",INDEX(S2PQ[[Stap 2 vragen]:[Justification]],MATCH(Checklist48[[#This Row],[RelatedPQ]],S2PQ[S2PQGUID],0),3),"")</f>
        <v/>
      </c>
      <c r="R47" s="65"/>
    </row>
    <row r="48" spans="1:18" ht="191.25" x14ac:dyDescent="0.25">
      <c r="A48" s="42"/>
      <c r="B48" s="59"/>
      <c r="C48" s="59"/>
      <c r="D48" s="60">
        <f>IF(Checklist48[[#This Row],[SGUID]]="",IF(Checklist48[[#This Row],[SSGUID]]="",0,1),1)</f>
        <v>0</v>
      </c>
      <c r="E48" s="59" t="s">
        <v>60</v>
      </c>
      <c r="F48" s="61" t="str">
        <f>_xlfn.IFNA(Checklist48[[#This Row],[RelatedPQ]],"NA")</f>
        <v>NA</v>
      </c>
      <c r="G48" s="61" t="e">
        <f>IF(Checklist48[[#This Row],[PIGUID]]="","",INDEX(S2PQ_relational[],MATCH(Checklist48[[#This Row],[PIGUID&amp;NO]],S2PQ_relational[PIGUID &amp; "NO"],0),2))</f>
        <v>#N/A</v>
      </c>
      <c r="H48" s="61" t="str">
        <f>Checklist48[[#This Row],[PIGUID]]&amp;"NO"</f>
        <v>yYfmpzUcjVrVUpET9puirNO</v>
      </c>
      <c r="I48" s="61" t="b">
        <f>IF(Checklist48[[#This Row],[PIGUID]]="","",INDEX(PIs[NA Exempt],MATCH(Checklist48[[#This Row],[PIGUID]],PIs[GUID],0),1))</f>
        <v>0</v>
      </c>
      <c r="J48" s="61" t="str">
        <f>IF(Checklist48[[#This Row],[SGUID]]="",IF(Checklist48[[#This Row],[SSGUID]]="",IF(Checklist48[[#This Row],[PIGUID]]="","",INDEX(PIs[[Column1]:[SS]],MATCH(Checklist48[[#This Row],[PIGUID]],PIs[GUID],0),2)),INDEX(PIs[[Column1]:[SS]],MATCH(Checklist48[[#This Row],[SSGUID]],PIs[SSGUID],0),18)),INDEX(PIs[[Column1]:[SS]],MATCH(Checklist48[[#This Row],[SGUID]],PIs[SGUID],0),14))</f>
        <v>FO 03.02.01</v>
      </c>
      <c r="K48" s="61" t="str">
        <f>IF(Checklist48[[#This Row],[SGUID]]="",IF(Checklist48[[#This Row],[SSGUID]]="",IF(Checklist48[[#This Row],[PIGUID]]="","",INDEX(PIs[[Column1]:[SS]],MATCH(Checklist48[[#This Row],[PIGUID]],PIs[GUID],0),4)),INDEX(PIs[[Column1]:[Ssbody]],MATCH(Checklist48[[#This Row],[SSGUID]],PIs[SSGUID],0),19)),INDEX(PIs[[Column1]:[SS]],MATCH(Checklist48[[#This Row],[SGUID]],PIs[SGUID],0),15))</f>
        <v>Het ingekochte vermeerderingsmateriaal is voorzien van informatie over chemische behandelingen.</v>
      </c>
      <c r="L48" s="61" t="str">
        <f>IF(Checklist48[[#This Row],[SGUID]]="",IF(Checklist48[[#This Row],[SSGUID]]="",INDEX(PIs[[Column1]:[SS]],MATCH(Checklist48[[#This Row],[PIGUID]],PIs[GUID],0),6),""),"")</f>
        <v>Op verzoek moeten er registraties beschikbaar zijn met de naam of namen van het (de) door de leverancier op het vermeerderingsmateriaal gebruikte chemische product(en). Dit kan zijn in de vorm van:
\- toepassingsregistraties die door de leverancier zijn bijgehouden;
\- informatie over zaadverpakkingen;
\- lijst met namen van toegepaste gewasbeschermingsmiddelen.
Producenten die inkopen bij leveranciers met een GLOBALG.A.P.-certificering voor plantenvermeerderingsmateriaal, of voor een gelijkwaardige of door GLOBALG.A.P. erkende certificering worden geacht aan het beheerspunt te voldoen.
“N.v.t.” voor meerjarige gewassen.</v>
      </c>
      <c r="M48" s="61" t="str">
        <f>IF(Checklist48[[#This Row],[SSGUID]]="",IF(Checklist48[[#This Row],[PIGUID]]="","",INDEX(PIs[[Column1]:[SS]],MATCH(Checklist48[[#This Row],[PIGUID]],PIs[GUID],0),8)),"")</f>
        <v>Minor Must</v>
      </c>
      <c r="N48" s="65"/>
      <c r="O48" s="65"/>
      <c r="P48" s="61" t="str">
        <f>IF(Checklist48[[#This Row],[ifna]]="NA","",IF(Checklist48[[#This Row],[RelatedPQ]]=0,"",IF(Checklist48[[#This Row],[RelatedPQ]]="","",IF((INDEX(S2PQ_relational[],MATCH(Checklist48[[#This Row],[PIGUID&amp;NO]],S2PQ_relational[PIGUID &amp; "NO"],0),1))=Checklist48[[#This Row],[PIGUID]],"niet van toepassing",""))))</f>
        <v/>
      </c>
      <c r="Q48" s="61" t="str">
        <f>IF(Checklist48[[#This Row],[N.v.t.]]="niet van toepassing",INDEX(S2PQ[[Stap 2 vragen]:[Justification]],MATCH(Checklist48[[#This Row],[RelatedPQ]],S2PQ[S2PQGUID],0),3),"")</f>
        <v/>
      </c>
      <c r="R48" s="65"/>
    </row>
    <row r="49" spans="1:18" ht="191.25" x14ac:dyDescent="0.25">
      <c r="A49" s="42"/>
      <c r="B49" s="59"/>
      <c r="C49" s="59"/>
      <c r="D49" s="60">
        <f>IF(Checklist48[[#This Row],[SGUID]]="",IF(Checklist48[[#This Row],[SSGUID]]="",0,1),1)</f>
        <v>0</v>
      </c>
      <c r="E49" s="59" t="s">
        <v>51</v>
      </c>
      <c r="F49" s="61" t="str">
        <f>_xlfn.IFNA(Checklist48[[#This Row],[RelatedPQ]],"NA")</f>
        <v>NA</v>
      </c>
      <c r="G49" s="61" t="e">
        <f>IF(Checklist48[[#This Row],[PIGUID]]="","",INDEX(S2PQ_relational[],MATCH(Checklist48[[#This Row],[PIGUID&amp;NO]],S2PQ_relational[PIGUID &amp; "NO"],0),2))</f>
        <v>#N/A</v>
      </c>
      <c r="H49" s="61" t="str">
        <f>Checklist48[[#This Row],[PIGUID]]&amp;"NO"</f>
        <v>3RDU80FZodR5KDkY5DZdlSNO</v>
      </c>
      <c r="I49" s="61" t="b">
        <f>IF(Checklist48[[#This Row],[PIGUID]]="","",INDEX(PIs[NA Exempt],MATCH(Checklist48[[#This Row],[PIGUID]],PIs[GUID],0),1))</f>
        <v>0</v>
      </c>
      <c r="J49" s="61" t="str">
        <f>IF(Checklist48[[#This Row],[SGUID]]="",IF(Checklist48[[#This Row],[SSGUID]]="",IF(Checklist48[[#This Row],[PIGUID]]="","",INDEX(PIs[[Column1]:[SS]],MATCH(Checklist48[[#This Row],[PIGUID]],PIs[GUID],0),2)),INDEX(PIs[[Column1]:[SS]],MATCH(Checklist48[[#This Row],[SSGUID]],PIs[SSGUID],0),18)),INDEX(PIs[[Column1]:[SS]],MATCH(Checklist48[[#This Row],[SGUID]],PIs[SGUID],0),14))</f>
        <v>FO 03.02.02</v>
      </c>
      <c r="K49" s="61" t="str">
        <f>IF(Checklist48[[#This Row],[SGUID]]="",IF(Checklist48[[#This Row],[SSGUID]]="",IF(Checklist48[[#This Row],[PIGUID]]="","",INDEX(PIs[[Column1]:[SS]],MATCH(Checklist48[[#This Row],[PIGUID]],PIs[GUID],0),4)),INDEX(PIs[[Column1]:[Ssbody]],MATCH(Checklist48[[#This Row],[SSGUID]],PIs[SSGUID],0),19)),INDEX(PIs[[Column1]:[SS]],MATCH(Checklist48[[#This Row],[SGUID]],PIs[SGUID],0),15))</f>
        <v>Bijgewerkte registraties van alle chemische behandelingen die zijn toegepast op in-house vermeerderingsmateriaal zijn beschikbaar.</v>
      </c>
      <c r="L49" s="61" t="str">
        <f>IF(Checklist48[[#This Row],[SGUID]]="",IF(Checklist48[[#This Row],[SSGUID]]="",INDEX(PIs[[Column1]:[SS]],MATCH(Checklist48[[#This Row],[PIGUID]],PIs[GUID],0),6),""),"")</f>
        <v>Er moeten registraties beschikbaar zijn van alle behandelingen met gewasbeschermingsmiddelen die zijn toegepast gedurende de in-house plantenvermeerderingsperiode en deze moet het volgende omvatten:
\- locatie;
\- datum;
\- handelsnaam en werkzame stof van elk product;
\- naam van toepasser;
\- rechtvaardiging voor toepassing;
\- hoeveelheid;
\- gebruikte machines.
Dit principe en de desbetreffende criteria zijn in de eerste plaats van toepassing op gewassen met korte cyclus en niet op de meeste bomen, waar vermeerdering en actieve productie worden gescheiden door langere periodes.</v>
      </c>
      <c r="M49" s="61" t="str">
        <f>IF(Checklist48[[#This Row],[SSGUID]]="",IF(Checklist48[[#This Row],[PIGUID]]="","",INDEX(PIs[[Column1]:[SS]],MATCH(Checklist48[[#This Row],[PIGUID]],PIs[GUID],0),8)),"")</f>
        <v>Major Must</v>
      </c>
      <c r="N49" s="65"/>
      <c r="O49" s="65"/>
      <c r="P49" s="61" t="str">
        <f>IF(Checklist48[[#This Row],[ifna]]="NA","",IF(Checklist48[[#This Row],[RelatedPQ]]=0,"",IF(Checklist48[[#This Row],[RelatedPQ]]="","",IF((INDEX(S2PQ_relational[],MATCH(Checklist48[[#This Row],[PIGUID&amp;NO]],S2PQ_relational[PIGUID &amp; "NO"],0),1))=Checklist48[[#This Row],[PIGUID]],"niet van toepassing",""))))</f>
        <v/>
      </c>
      <c r="Q49" s="61" t="str">
        <f>IF(Checklist48[[#This Row],[N.v.t.]]="niet van toepassing",INDEX(S2PQ[[Stap 2 vragen]:[Justification]],MATCH(Checklist48[[#This Row],[RelatedPQ]],S2PQ[S2PQGUID],0),3),"")</f>
        <v/>
      </c>
      <c r="R49" s="65"/>
    </row>
    <row r="50" spans="1:18" ht="45" x14ac:dyDescent="0.25">
      <c r="A50" s="42"/>
      <c r="B50" s="59"/>
      <c r="C50" s="59" t="s">
        <v>436</v>
      </c>
      <c r="D50" s="60">
        <f>IF(Checklist48[[#This Row],[SGUID]]="",IF(Checklist48[[#This Row],[SSGUID]]="",0,1),1)</f>
        <v>1</v>
      </c>
      <c r="E50" s="59"/>
      <c r="F50" s="61" t="str">
        <f>_xlfn.IFNA(Checklist48[[#This Row],[RelatedPQ]],"NA")</f>
        <v/>
      </c>
      <c r="G50" s="61" t="str">
        <f>IF(Checklist48[[#This Row],[PIGUID]]="","",INDEX(S2PQ_relational[],MATCH(Checklist48[[#This Row],[PIGUID&amp;NO]],S2PQ_relational[PIGUID &amp; "NO"],0),2))</f>
        <v/>
      </c>
      <c r="H50" s="61" t="str">
        <f>Checklist48[[#This Row],[PIGUID]]&amp;"NO"</f>
        <v>NO</v>
      </c>
      <c r="I50" s="61" t="str">
        <f>IF(Checklist48[[#This Row],[PIGUID]]="","",INDEX(PIs[NA Exempt],MATCH(Checklist48[[#This Row],[PIGUID]],PIs[GUID],0),1))</f>
        <v/>
      </c>
      <c r="J50" s="61" t="str">
        <f>IF(Checklist48[[#This Row],[SGUID]]="",IF(Checklist48[[#This Row],[SSGUID]]="",IF(Checklist48[[#This Row],[PIGUID]]="","",INDEX(PIs[[Column1]:[SS]],MATCH(Checklist48[[#This Row],[PIGUID]],PIs[GUID],0),2)),INDEX(PIs[[Column1]:[SS]],MATCH(Checklist48[[#This Row],[SSGUID]],PIs[SSGUID],0),18)),INDEX(PIs[[Column1]:[SS]],MATCH(Checklist48[[#This Row],[SGUID]],PIs[SGUID],0),14))</f>
        <v>FO 03.03 Genetisch gemodificeerde organismen</v>
      </c>
      <c r="K50" s="61" t="str">
        <f>IF(Checklist48[[#This Row],[SGUID]]="",IF(Checklist48[[#This Row],[SSGUID]]="",IF(Checklist48[[#This Row],[PIGUID]]="","",INDEX(PIs[[Column1]:[SS]],MATCH(Checklist48[[#This Row],[PIGUID]],PIs[GUID],0),4)),INDEX(PIs[[Column1]:[Ssbody]],MATCH(Checklist48[[#This Row],[SSGUID]],PIs[SSGUID],0),19)),INDEX(PIs[[Column1]:[SS]],MATCH(Checklist48[[#This Row],[SGUID]],PIs[SGUID],0),15))</f>
        <v>-</v>
      </c>
      <c r="L50" s="61" t="str">
        <f>IF(Checklist48[[#This Row],[SGUID]]="",IF(Checklist48[[#This Row],[SSGUID]]="",INDEX(PIs[[Column1]:[SS]],MATCH(Checklist48[[#This Row],[PIGUID]],PIs[GUID],0),6),""),"")</f>
        <v/>
      </c>
      <c r="M50" s="61" t="str">
        <f>IF(Checklist48[[#This Row],[SSGUID]]="",IF(Checklist48[[#This Row],[PIGUID]]="","",INDEX(PIs[[Column1]:[SS]],MATCH(Checklist48[[#This Row],[PIGUID]],PIs[GUID],0),8)),"")</f>
        <v/>
      </c>
      <c r="N50" s="65"/>
      <c r="O50" s="65"/>
      <c r="P50" s="61" t="str">
        <f>IF(Checklist48[[#This Row],[ifna]]="NA","",IF(Checklist48[[#This Row],[RelatedPQ]]=0,"",IF(Checklist48[[#This Row],[RelatedPQ]]="","",IF((INDEX(S2PQ_relational[],MATCH(Checklist48[[#This Row],[PIGUID&amp;NO]],S2PQ_relational[PIGUID &amp; "NO"],0),1))=Checklist48[[#This Row],[PIGUID]],"niet van toepassing",""))))</f>
        <v/>
      </c>
      <c r="Q50" s="61" t="str">
        <f>IF(Checklist48[[#This Row],[N.v.t.]]="niet van toepassing",INDEX(S2PQ[[Stap 2 vragen]:[Justification]],MATCH(Checklist48[[#This Row],[RelatedPQ]],S2PQ[S2PQGUID],0),3),"")</f>
        <v/>
      </c>
      <c r="R50" s="65"/>
    </row>
    <row r="51" spans="1:18" ht="67.5" x14ac:dyDescent="0.25">
      <c r="A51" s="42"/>
      <c r="B51" s="59"/>
      <c r="C51" s="59"/>
      <c r="D51" s="60">
        <f>IF(Checklist48[[#This Row],[SGUID]]="",IF(Checklist48[[#This Row],[SSGUID]]="",0,1),1)</f>
        <v>0</v>
      </c>
      <c r="E51" s="59" t="s">
        <v>430</v>
      </c>
      <c r="F51" s="61" t="str">
        <f>_xlfn.IFNA(Checklist48[[#This Row],[RelatedPQ]],"NA")</f>
        <v>NA</v>
      </c>
      <c r="G51" s="61" t="e">
        <f>IF(Checklist48[[#This Row],[PIGUID]]="","",INDEX(S2PQ_relational[],MATCH(Checklist48[[#This Row],[PIGUID&amp;NO]],S2PQ_relational[PIGUID &amp; "NO"],0),2))</f>
        <v>#N/A</v>
      </c>
      <c r="H51" s="61" t="str">
        <f>Checklist48[[#This Row],[PIGUID]]&amp;"NO"</f>
        <v>5oCkXTJdFGwstXYPbMisckNO</v>
      </c>
      <c r="I51" s="61" t="b">
        <f>IF(Checklist48[[#This Row],[PIGUID]]="","",INDEX(PIs[NA Exempt],MATCH(Checklist48[[#This Row],[PIGUID]],PIs[GUID],0),1))</f>
        <v>0</v>
      </c>
      <c r="J51" s="61" t="str">
        <f>IF(Checklist48[[#This Row],[SGUID]]="",IF(Checklist48[[#This Row],[SSGUID]]="",IF(Checklist48[[#This Row],[PIGUID]]="","",INDEX(PIs[[Column1]:[SS]],MATCH(Checklist48[[#This Row],[PIGUID]],PIs[GUID],0),2)),INDEX(PIs[[Column1]:[SS]],MATCH(Checklist48[[#This Row],[SSGUID]],PIs[SSGUID],0),18)),INDEX(PIs[[Column1]:[SS]],MATCH(Checklist48[[#This Row],[SGUID]],PIs[SGUID],0),14))</f>
        <v>FO 03.03.01</v>
      </c>
      <c r="K51" s="61" t="str">
        <f>IF(Checklist48[[#This Row],[SGUID]]="",IF(Checklist48[[#This Row],[SSGUID]]="",IF(Checklist48[[#This Row],[PIGUID]]="","",INDEX(PIs[[Column1]:[SS]],MATCH(Checklist48[[#This Row],[PIGUID]],PIs[GUID],0),4)),INDEX(PIs[[Column1]:[Ssbody]],MATCH(Checklist48[[#This Row],[SSGUID]],PIs[SSGUID],0),19)),INDEX(PIs[[Column1]:[SS]],MATCH(Checklist48[[#This Row],[SGUID]],PIs[SGUID],0),15))</f>
        <v>Bij het planten van of proeven met genetisch gemodificeerde gewassen is de geldende regelgeving in het land van productie in acht genomen.</v>
      </c>
      <c r="L51" s="61" t="str">
        <f>IF(Checklist48[[#This Row],[SGUID]]="",IF(Checklist48[[#This Row],[SSGUID]]="",INDEX(PIs[[Column1]:[SS]],MATCH(Checklist48[[#This Row],[PIGUID]],PIs[GUID],0),6),""),"")</f>
        <v>De producent moet beschikken over een kopie van de geldende wetgeving in het land van productie en moet hieraan voldoen. Registraties van de specifieke modificatie en/of de unieke identificatie moeten worden bewaard. Er moeten specifieke teelt- en managementadviezen worden verkregen.</v>
      </c>
      <c r="M51" s="61" t="str">
        <f>IF(Checklist48[[#This Row],[SSGUID]]="",IF(Checklist48[[#This Row],[PIGUID]]="","",INDEX(PIs[[Column1]:[SS]],MATCH(Checklist48[[#This Row],[PIGUID]],PIs[GUID],0),8)),"")</f>
        <v>Major Must</v>
      </c>
      <c r="N51" s="65"/>
      <c r="O51" s="65"/>
      <c r="P51" s="61" t="str">
        <f>IF(Checklist48[[#This Row],[ifna]]="NA","",IF(Checklist48[[#This Row],[RelatedPQ]]=0,"",IF(Checklist48[[#This Row],[RelatedPQ]]="","",IF((INDEX(S2PQ_relational[],MATCH(Checklist48[[#This Row],[PIGUID&amp;NO]],S2PQ_relational[PIGUID &amp; "NO"],0),1))=Checklist48[[#This Row],[PIGUID]],"niet van toepassing",""))))</f>
        <v/>
      </c>
      <c r="Q51" s="61" t="str">
        <f>IF(Checklist48[[#This Row],[N.v.t.]]="niet van toepassing",INDEX(S2PQ[[Stap 2 vragen]:[Justification]],MATCH(Checklist48[[#This Row],[RelatedPQ]],S2PQ[S2PQGUID],0),3),"")</f>
        <v/>
      </c>
      <c r="R51" s="65"/>
    </row>
    <row r="52" spans="1:18" ht="78.75" x14ac:dyDescent="0.25">
      <c r="A52" s="42"/>
      <c r="B52" s="59"/>
      <c r="C52" s="59"/>
      <c r="D52" s="60">
        <f>IF(Checklist48[[#This Row],[SGUID]]="",IF(Checklist48[[#This Row],[SSGUID]]="",0,1),1)</f>
        <v>0</v>
      </c>
      <c r="E52" s="59" t="s">
        <v>708</v>
      </c>
      <c r="F52" s="61" t="str">
        <f>_xlfn.IFNA(Checklist48[[#This Row],[RelatedPQ]],"NA")</f>
        <v>NA</v>
      </c>
      <c r="G52" s="61" t="e">
        <f>IF(Checklist48[[#This Row],[PIGUID]]="","",INDEX(S2PQ_relational[],MATCH(Checklist48[[#This Row],[PIGUID&amp;NO]],S2PQ_relational[PIGUID &amp; "NO"],0),2))</f>
        <v>#N/A</v>
      </c>
      <c r="H52" s="61" t="str">
        <f>Checklist48[[#This Row],[PIGUID]]&amp;"NO"</f>
        <v>576nzgttvJJQqI6hrSGTLeNO</v>
      </c>
      <c r="I52" s="61" t="b">
        <f>IF(Checklist48[[#This Row],[PIGUID]]="","",INDEX(PIs[NA Exempt],MATCH(Checklist48[[#This Row],[PIGUID]],PIs[GUID],0),1))</f>
        <v>0</v>
      </c>
      <c r="J52" s="61" t="str">
        <f>IF(Checklist48[[#This Row],[SGUID]]="",IF(Checklist48[[#This Row],[SSGUID]]="",IF(Checklist48[[#This Row],[PIGUID]]="","",INDEX(PIs[[Column1]:[SS]],MATCH(Checklist48[[#This Row],[PIGUID]],PIs[GUID],0),2)),INDEX(PIs[[Column1]:[SS]],MATCH(Checklist48[[#This Row],[SSGUID]],PIs[SSGUID],0),18)),INDEX(PIs[[Column1]:[SS]],MATCH(Checklist48[[#This Row],[SGUID]],PIs[SGUID],0),14))</f>
        <v>FO 03.03.02</v>
      </c>
      <c r="K52" s="61" t="str">
        <f>IF(Checklist48[[#This Row],[SGUID]]="",IF(Checklist48[[#This Row],[SSGUID]]="",IF(Checklist48[[#This Row],[PIGUID]]="","",INDEX(PIs[[Column1]:[SS]],MATCH(Checklist48[[#This Row],[PIGUID]],PIs[GUID],0),4)),INDEX(PIs[[Column1]:[Ssbody]],MATCH(Checklist48[[#This Row],[SSGUID]],PIs[SSGUID],0),19)),INDEX(PIs[[Column1]:[SS]],MATCH(Checklist48[[#This Row],[SGUID]],PIs[SGUID],0),15))</f>
        <v>Er is documentatie beschikbaar als de producent genetisch gemodificeerde organismen (GGO’s) teelt.</v>
      </c>
      <c r="L52" s="61" t="str">
        <f>IF(Checklist48[[#This Row],[SGUID]]="",IF(Checklist48[[#This Row],[SSGUID]]="",INDEX(PIs[[Column1]:[SS]],MATCH(Checklist48[[#This Row],[PIGUID]],PIs[GUID],0),6),""),"")</f>
        <v>Indien er genetisch gemodificeerde rassen en/of producten die verkregen zijn d.m.v. genetische modificatie worden gebruikt of geteeld, dan moeten er registraties worden bewaard van het planten, gebruik of productie van genetisch gemodificeerde rassen en/of producten die verkregen zijn d.m.v. genetische modificatie.</v>
      </c>
      <c r="M52" s="61" t="str">
        <f>IF(Checklist48[[#This Row],[SSGUID]]="",IF(Checklist48[[#This Row],[PIGUID]]="","",INDEX(PIs[[Column1]:[SS]],MATCH(Checklist48[[#This Row],[PIGUID]],PIs[GUID],0),8)),"")</f>
        <v>Minor Must</v>
      </c>
      <c r="N52" s="65"/>
      <c r="O52" s="65"/>
      <c r="P52" s="61" t="str">
        <f>IF(Checklist48[[#This Row],[ifna]]="NA","",IF(Checklist48[[#This Row],[RelatedPQ]]=0,"",IF(Checklist48[[#This Row],[RelatedPQ]]="","",IF((INDEX(S2PQ_relational[],MATCH(Checklist48[[#This Row],[PIGUID&amp;NO]],S2PQ_relational[PIGUID &amp; "NO"],0),1))=Checklist48[[#This Row],[PIGUID]],"niet van toepassing",""))))</f>
        <v/>
      </c>
      <c r="Q52" s="61" t="str">
        <f>IF(Checklist48[[#This Row],[N.v.t.]]="niet van toepassing",INDEX(S2PQ[[Stap 2 vragen]:[Justification]],MATCH(Checklist48[[#This Row],[RelatedPQ]],S2PQ[S2PQGUID],0),3),"")</f>
        <v/>
      </c>
      <c r="R52" s="65"/>
    </row>
    <row r="53" spans="1:18" ht="56.25" x14ac:dyDescent="0.25">
      <c r="A53" s="42"/>
      <c r="B53" s="59"/>
      <c r="C53" s="59"/>
      <c r="D53" s="60">
        <f>IF(Checklist48[[#This Row],[SGUID]]="",IF(Checklist48[[#This Row],[SSGUID]]="",0,1),1)</f>
        <v>0</v>
      </c>
      <c r="E53" s="59" t="s">
        <v>437</v>
      </c>
      <c r="F53" s="61" t="str">
        <f>_xlfn.IFNA(Checklist48[[#This Row],[RelatedPQ]],"NA")</f>
        <v>NA</v>
      </c>
      <c r="G53" s="61" t="e">
        <f>IF(Checklist48[[#This Row],[PIGUID]]="","",INDEX(S2PQ_relational[],MATCH(Checklist48[[#This Row],[PIGUID&amp;NO]],S2PQ_relational[PIGUID &amp; "NO"],0),2))</f>
        <v>#N/A</v>
      </c>
      <c r="H53" s="61" t="str">
        <f>Checklist48[[#This Row],[PIGUID]]&amp;"NO"</f>
        <v>7ifKEcvN3QUCLa7b59iPF5NO</v>
      </c>
      <c r="I53" s="61" t="b">
        <f>IF(Checklist48[[#This Row],[PIGUID]]="","",INDEX(PIs[NA Exempt],MATCH(Checklist48[[#This Row],[PIGUID]],PIs[GUID],0),1))</f>
        <v>0</v>
      </c>
      <c r="J53" s="61" t="str">
        <f>IF(Checklist48[[#This Row],[SGUID]]="",IF(Checklist48[[#This Row],[SSGUID]]="",IF(Checklist48[[#This Row],[PIGUID]]="","",INDEX(PIs[[Column1]:[SS]],MATCH(Checklist48[[#This Row],[PIGUID]],PIs[GUID],0),2)),INDEX(PIs[[Column1]:[SS]],MATCH(Checklist48[[#This Row],[SSGUID]],PIs[SSGUID],0),18)),INDEX(PIs[[Column1]:[SS]],MATCH(Checklist48[[#This Row],[SGUID]],PIs[SGUID],0),14))</f>
        <v>FO 03.03.03</v>
      </c>
      <c r="K53" s="61" t="str">
        <f>IF(Checklist48[[#This Row],[SGUID]]="",IF(Checklist48[[#This Row],[SSGUID]]="",IF(Checklist48[[#This Row],[PIGUID]]="","",INDEX(PIs[[Column1]:[SS]],MATCH(Checklist48[[#This Row],[PIGUID]],PIs[GUID],0),4)),INDEX(PIs[[Column1]:[Ssbody]],MATCH(Checklist48[[#This Row],[SSGUID]],PIs[SSGUID],0),19)),INDEX(PIs[[Column1]:[SS]],MATCH(Checklist48[[#This Row],[SGUID]],PIs[SGUID],0),15))</f>
        <v>De directe klanten van de producent zijn geïnformeerd over de genetisch gemodificeerde organismen (GGO)-status van het product.</v>
      </c>
      <c r="L53" s="61" t="str">
        <f>IF(Checklist48[[#This Row],[SGUID]]="",IF(Checklist48[[#This Row],[SSGUID]]="",INDEX(PIs[[Column1]:[SS]],MATCH(Checklist48[[#This Row],[PIGUID]],PIs[GUID],0),6),""),"")</f>
        <v>Gedocumenteerd bewijs van communicatie moet worden bijgehouden en moet het mogelijk maken te verifiëren dat alle producten die aan directe klanten worden geleverd, aan de overeengekomen eisen voldoen.</v>
      </c>
      <c r="M53" s="61" t="str">
        <f>IF(Checklist48[[#This Row],[SSGUID]]="",IF(Checklist48[[#This Row],[PIGUID]]="","",INDEX(PIs[[Column1]:[SS]],MATCH(Checklist48[[#This Row],[PIGUID]],PIs[GUID],0),8)),"")</f>
        <v>Major Must</v>
      </c>
      <c r="N53" s="65"/>
      <c r="O53" s="65"/>
      <c r="P53" s="61" t="str">
        <f>IF(Checklist48[[#This Row],[ifna]]="NA","",IF(Checklist48[[#This Row],[RelatedPQ]]=0,"",IF(Checklist48[[#This Row],[RelatedPQ]]="","",IF((INDEX(S2PQ_relational[],MATCH(Checklist48[[#This Row],[PIGUID&amp;NO]],S2PQ_relational[PIGUID &amp; "NO"],0),1))=Checklist48[[#This Row],[PIGUID]],"niet van toepassing",""))))</f>
        <v/>
      </c>
      <c r="Q53" s="61" t="str">
        <f>IF(Checklist48[[#This Row],[N.v.t.]]="niet van toepassing",INDEX(S2PQ[[Stap 2 vragen]:[Justification]],MATCH(Checklist48[[#This Row],[RelatedPQ]],S2PQ[S2PQGUID],0),3),"")</f>
        <v/>
      </c>
      <c r="R53" s="65"/>
    </row>
    <row r="54" spans="1:18" ht="90" x14ac:dyDescent="0.25">
      <c r="A54" s="42"/>
      <c r="B54" s="59"/>
      <c r="C54" s="59"/>
      <c r="D54" s="60">
        <f>IF(Checklist48[[#This Row],[SGUID]]="",IF(Checklist48[[#This Row],[SSGUID]]="",0,1),1)</f>
        <v>0</v>
      </c>
      <c r="E54" s="59" t="s">
        <v>449</v>
      </c>
      <c r="F54" s="61" t="str">
        <f>_xlfn.IFNA(Checklist48[[#This Row],[RelatedPQ]],"NA")</f>
        <v>NA</v>
      </c>
      <c r="G54" s="61" t="e">
        <f>IF(Checklist48[[#This Row],[PIGUID]]="","",INDEX(S2PQ_relational[],MATCH(Checklist48[[#This Row],[PIGUID&amp;NO]],S2PQ_relational[PIGUID &amp; "NO"],0),2))</f>
        <v>#N/A</v>
      </c>
      <c r="H54" s="61" t="str">
        <f>Checklist48[[#This Row],[PIGUID]]&amp;"NO"</f>
        <v>lOpb0fLvZm9IJJqciS5cpNO</v>
      </c>
      <c r="I54" s="61" t="b">
        <f>IF(Checklist48[[#This Row],[PIGUID]]="","",INDEX(PIs[NA Exempt],MATCH(Checklist48[[#This Row],[PIGUID]],PIs[GUID],0),1))</f>
        <v>0</v>
      </c>
      <c r="J54" s="61" t="str">
        <f>IF(Checklist48[[#This Row],[SGUID]]="",IF(Checklist48[[#This Row],[SSGUID]]="",IF(Checklist48[[#This Row],[PIGUID]]="","",INDEX(PIs[[Column1]:[SS]],MATCH(Checklist48[[#This Row],[PIGUID]],PIs[GUID],0),2)),INDEX(PIs[[Column1]:[SS]],MATCH(Checklist48[[#This Row],[SSGUID]],PIs[SSGUID],0),18)),INDEX(PIs[[Column1]:[SS]],MATCH(Checklist48[[#This Row],[SGUID]],PIs[SGUID],0),14))</f>
        <v>FO 03.03.04</v>
      </c>
      <c r="K54" s="61" t="str">
        <f>IF(Checklist48[[#This Row],[SGUID]]="",IF(Checklist48[[#This Row],[SSGUID]]="",IF(Checklist48[[#This Row],[PIGUID]]="","",INDEX(PIs[[Column1]:[SS]],MATCH(Checklist48[[#This Row],[PIGUID]],PIs[GUID],0),4)),INDEX(PIs[[Column1]:[Ssbody]],MATCH(Checklist48[[#This Row],[SSGUID]],PIs[SSGUID],0),19)),INDEX(PIs[[Column1]:[SS]],MATCH(Checklist48[[#This Row],[SGUID]],PIs[SGUID],0),15))</f>
        <v>Een procedure voor het gebruik en het verwerken van genetisch gemodificeerd materiaal is beschikbaar.</v>
      </c>
      <c r="L54" s="61" t="str">
        <f>IF(Checklist48[[#This Row],[SGUID]]="",IF(Checklist48[[#This Row],[SSGUID]]="",INDEX(PIs[[Column1]:[SS]],MATCH(Checklist48[[#This Row],[PIGUID]],PIs[GUID],0),6),""),"")</f>
        <v>Er moet een gedocumenteerde procedure beschikbaar zijn die uitlegt hoe genetisch gemodificeerd materiaal (gewassen en proeven) worden verwerkt en opgeslagen om het risico op verontreiniging met conventioneel materiaal (zoals onbedoelde vermenging met naburige niet-genetisch gemodificeerde gewassen) te voorkomen en om de productintegriteit te behouden.</v>
      </c>
      <c r="M54" s="61" t="str">
        <f>IF(Checklist48[[#This Row],[SSGUID]]="",IF(Checklist48[[#This Row],[PIGUID]]="","",INDEX(PIs[[Column1]:[SS]],MATCH(Checklist48[[#This Row],[PIGUID]],PIs[GUID],0),8)),"")</f>
        <v>Minor Must</v>
      </c>
      <c r="N54" s="65"/>
      <c r="O54" s="65"/>
      <c r="P54" s="61" t="str">
        <f>IF(Checklist48[[#This Row],[ifna]]="NA","",IF(Checklist48[[#This Row],[RelatedPQ]]=0,"",IF(Checklist48[[#This Row],[RelatedPQ]]="","",IF((INDEX(S2PQ_relational[],MATCH(Checklist48[[#This Row],[PIGUID&amp;NO]],S2PQ_relational[PIGUID &amp; "NO"],0),1))=Checklist48[[#This Row],[PIGUID]],"niet van toepassing",""))))</f>
        <v/>
      </c>
      <c r="Q54" s="61" t="str">
        <f>IF(Checklist48[[#This Row],[N.v.t.]]="niet van toepassing",INDEX(S2PQ[[Stap 2 vragen]:[Justification]],MATCH(Checklist48[[#This Row],[RelatedPQ]],S2PQ[S2PQGUID],0),3),"")</f>
        <v/>
      </c>
      <c r="R54" s="65"/>
    </row>
    <row r="55" spans="1:18" ht="33.75" x14ac:dyDescent="0.25">
      <c r="A55" s="42"/>
      <c r="B55" s="59"/>
      <c r="C55" s="59"/>
      <c r="D55" s="60">
        <f>IF(Checklist48[[#This Row],[SGUID]]="",IF(Checklist48[[#This Row],[SSGUID]]="",0,1),1)</f>
        <v>0</v>
      </c>
      <c r="E55" s="59" t="s">
        <v>455</v>
      </c>
      <c r="F55" s="61" t="str">
        <f>_xlfn.IFNA(Checklist48[[#This Row],[RelatedPQ]],"NA")</f>
        <v>NA</v>
      </c>
      <c r="G55" s="61" t="e">
        <f>IF(Checklist48[[#This Row],[PIGUID]]="","",INDEX(S2PQ_relational[],MATCH(Checklist48[[#This Row],[PIGUID&amp;NO]],S2PQ_relational[PIGUID &amp; "NO"],0),2))</f>
        <v>#N/A</v>
      </c>
      <c r="H55" s="61" t="str">
        <f>Checklist48[[#This Row],[PIGUID]]&amp;"NO"</f>
        <v>3Q35u11oCNGGok4GkvdDq8NO</v>
      </c>
      <c r="I55" s="61" t="b">
        <f>IF(Checklist48[[#This Row],[PIGUID]]="","",INDEX(PIs[NA Exempt],MATCH(Checklist48[[#This Row],[PIGUID]],PIs[GUID],0),1))</f>
        <v>0</v>
      </c>
      <c r="J55" s="61" t="str">
        <f>IF(Checklist48[[#This Row],[SGUID]]="",IF(Checklist48[[#This Row],[SSGUID]]="",IF(Checklist48[[#This Row],[PIGUID]]="","",INDEX(PIs[[Column1]:[SS]],MATCH(Checklist48[[#This Row],[PIGUID]],PIs[GUID],0),2)),INDEX(PIs[[Column1]:[SS]],MATCH(Checklist48[[#This Row],[SSGUID]],PIs[SSGUID],0),18)),INDEX(PIs[[Column1]:[SS]],MATCH(Checklist48[[#This Row],[SGUID]],PIs[SGUID],0),14))</f>
        <v>FO 03.03.05</v>
      </c>
      <c r="K55" s="61" t="str">
        <f>IF(Checklist48[[#This Row],[SGUID]]="",IF(Checklist48[[#This Row],[SSGUID]]="",IF(Checklist48[[#This Row],[PIGUID]]="","",INDEX(PIs[[Column1]:[SS]],MATCH(Checklist48[[#This Row],[PIGUID]],PIs[GUID],0),4)),INDEX(PIs[[Column1]:[Ssbody]],MATCH(Checklist48[[#This Row],[SSGUID]],PIs[SSGUID],0),19)),INDEX(PIs[[Column1]:[SS]],MATCH(Checklist48[[#This Row],[SGUID]],PIs[SGUID],0),15))</f>
        <v>Onbedoelde vermenging van genetisch gemodificeerde (GG-)gewassen met conventionele gewassen wordt vermeden.</v>
      </c>
      <c r="L55" s="61" t="str">
        <f>IF(Checklist48[[#This Row],[SGUID]]="",IF(Checklist48[[#This Row],[SSGUID]]="",INDEX(PIs[[Column1]:[SS]],MATCH(Checklist48[[#This Row],[PIGUID]],PIs[GUID],0),6),""),"")</f>
        <v>Er moet een visuele beoordeling worden uitgevoerd van de identificatie van de GG-gewassen en de integriteit van de opslag.</v>
      </c>
      <c r="M55" s="61" t="str">
        <f>IF(Checklist48[[#This Row],[SSGUID]]="",IF(Checklist48[[#This Row],[PIGUID]]="","",INDEX(PIs[[Column1]:[SS]],MATCH(Checklist48[[#This Row],[PIGUID]],PIs[GUID],0),8)),"")</f>
        <v>Major Must</v>
      </c>
      <c r="N55" s="65"/>
      <c r="O55" s="65"/>
      <c r="P55" s="61" t="str">
        <f>IF(Checklist48[[#This Row],[ifna]]="NA","",IF(Checklist48[[#This Row],[RelatedPQ]]=0,"",IF(Checklist48[[#This Row],[RelatedPQ]]="","",IF((INDEX(S2PQ_relational[],MATCH(Checklist48[[#This Row],[PIGUID&amp;NO]],S2PQ_relational[PIGUID &amp; "NO"],0),1))=Checklist48[[#This Row],[PIGUID]],"niet van toepassing",""))))</f>
        <v/>
      </c>
      <c r="Q55" s="61" t="str">
        <f>IF(Checklist48[[#This Row],[N.v.t.]]="niet van toepassing",INDEX(S2PQ[[Stap 2 vragen]:[Justification]],MATCH(Checklist48[[#This Row],[RelatedPQ]],S2PQ[S2PQGUID],0),3),"")</f>
        <v/>
      </c>
      <c r="R55" s="65"/>
    </row>
    <row r="56" spans="1:18" ht="33.75" x14ac:dyDescent="0.25">
      <c r="A56" s="42"/>
      <c r="B56" s="59"/>
      <c r="C56" s="59" t="s">
        <v>73</v>
      </c>
      <c r="D56" s="60">
        <f>IF(Checklist48[[#This Row],[SGUID]]="",IF(Checklist48[[#This Row],[SSGUID]]="",0,1),1)</f>
        <v>1</v>
      </c>
      <c r="E56" s="59"/>
      <c r="F56" s="61" t="str">
        <f>_xlfn.IFNA(Checklist48[[#This Row],[RelatedPQ]],"NA")</f>
        <v/>
      </c>
      <c r="G56" s="61" t="str">
        <f>IF(Checklist48[[#This Row],[PIGUID]]="","",INDEX(S2PQ_relational[],MATCH(Checklist48[[#This Row],[PIGUID&amp;NO]],S2PQ_relational[PIGUID &amp; "NO"],0),2))</f>
        <v/>
      </c>
      <c r="H56" s="61" t="str">
        <f>Checklist48[[#This Row],[PIGUID]]&amp;"NO"</f>
        <v>NO</v>
      </c>
      <c r="I56" s="61" t="str">
        <f>IF(Checklist48[[#This Row],[PIGUID]]="","",INDEX(PIs[NA Exempt],MATCH(Checklist48[[#This Row],[PIGUID]],PIs[GUID],0),1))</f>
        <v/>
      </c>
      <c r="J56"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03.04 Overgangsperiode </v>
      </c>
      <c r="K56" s="61" t="str">
        <f>IF(Checklist48[[#This Row],[SGUID]]="",IF(Checklist48[[#This Row],[SSGUID]]="",IF(Checklist48[[#This Row],[PIGUID]]="","",INDEX(PIs[[Column1]:[SS]],MATCH(Checklist48[[#This Row],[PIGUID]],PIs[GUID],0),4)),INDEX(PIs[[Column1]:[Ssbody]],MATCH(Checklist48[[#This Row],[SSGUID]],PIs[SSGUID],0),19)),INDEX(PIs[[Column1]:[SS]],MATCH(Checklist48[[#This Row],[SGUID]],PIs[SGUID],0),15))</f>
        <v>-</v>
      </c>
      <c r="L56" s="61" t="str">
        <f>IF(Checklist48[[#This Row],[SGUID]]="",IF(Checklist48[[#This Row],[SSGUID]]="",INDEX(PIs[[Column1]:[SS]],MATCH(Checklist48[[#This Row],[PIGUID]],PIs[GUID],0),6),""),"")</f>
        <v/>
      </c>
      <c r="M56" s="61" t="str">
        <f>IF(Checklist48[[#This Row],[SSGUID]]="",IF(Checklist48[[#This Row],[PIGUID]]="","",INDEX(PIs[[Column1]:[SS]],MATCH(Checklist48[[#This Row],[PIGUID]],PIs[GUID],0),8)),"")</f>
        <v/>
      </c>
      <c r="N56" s="65"/>
      <c r="O56" s="65"/>
      <c r="P56" s="61" t="str">
        <f>IF(Checklist48[[#This Row],[ifna]]="NA","",IF(Checklist48[[#This Row],[RelatedPQ]]=0,"",IF(Checklist48[[#This Row],[RelatedPQ]]="","",IF((INDEX(S2PQ_relational[],MATCH(Checklist48[[#This Row],[PIGUID&amp;NO]],S2PQ_relational[PIGUID &amp; "NO"],0),1))=Checklist48[[#This Row],[PIGUID]],"niet van toepassing",""))))</f>
        <v/>
      </c>
      <c r="Q56" s="61" t="str">
        <f>IF(Checklist48[[#This Row],[N.v.t.]]="niet van toepassing",INDEX(S2PQ[[Stap 2 vragen]:[Justification]],MATCH(Checklist48[[#This Row],[RelatedPQ]],S2PQ[S2PQGUID],0),3),"")</f>
        <v/>
      </c>
      <c r="R56" s="65"/>
    </row>
    <row r="57" spans="1:18" ht="409.5" x14ac:dyDescent="0.25">
      <c r="A57" s="42"/>
      <c r="B57" s="59"/>
      <c r="C57" s="59"/>
      <c r="D57" s="60">
        <f>IF(Checklist48[[#This Row],[SGUID]]="",IF(Checklist48[[#This Row],[SSGUID]]="",0,1),1)</f>
        <v>0</v>
      </c>
      <c r="E57" s="59" t="s">
        <v>67</v>
      </c>
      <c r="F57" s="61" t="str">
        <f>_xlfn.IFNA(Checklist48[[#This Row],[RelatedPQ]],"NA")</f>
        <v>NA</v>
      </c>
      <c r="G57" s="61" t="e">
        <f>IF(Checklist48[[#This Row],[PIGUID]]="","",INDEX(S2PQ_relational[],MATCH(Checklist48[[#This Row],[PIGUID&amp;NO]],S2PQ_relational[PIGUID &amp; "NO"],0),2))</f>
        <v>#N/A</v>
      </c>
      <c r="H57" s="61" t="str">
        <f>Checklist48[[#This Row],[PIGUID]]&amp;"NO"</f>
        <v>5fY0dHHsLorXcZmofemIZENO</v>
      </c>
      <c r="I57" s="61" t="b">
        <f>IF(Checklist48[[#This Row],[PIGUID]]="","",INDEX(PIs[NA Exempt],MATCH(Checklist48[[#This Row],[PIGUID]],PIs[GUID],0),1))</f>
        <v>0</v>
      </c>
      <c r="J57" s="61" t="str">
        <f>IF(Checklist48[[#This Row],[SGUID]]="",IF(Checklist48[[#This Row],[SSGUID]]="",IF(Checklist48[[#This Row],[PIGUID]]="","",INDEX(PIs[[Column1]:[SS]],MATCH(Checklist48[[#This Row],[PIGUID]],PIs[GUID],0),2)),INDEX(PIs[[Column1]:[SS]],MATCH(Checklist48[[#This Row],[SSGUID]],PIs[SSGUID],0),18)),INDEX(PIs[[Column1]:[SS]],MATCH(Checklist48[[#This Row],[SGUID]],PIs[SGUID],0),14))</f>
        <v>FO 03.04.01</v>
      </c>
      <c r="K57" s="61" t="str">
        <f>IF(Checklist48[[#This Row],[SGUID]]="",IF(Checklist48[[#This Row],[SSGUID]]="",IF(Checklist48[[#This Row],[PIGUID]]="","",INDEX(PIs[[Column1]:[SS]],MATCH(Checklist48[[#This Row],[PIGUID]],PIs[GUID],0),4)),INDEX(PIs[[Column1]:[Ssbody]],MATCH(Checklist48[[#This Row],[SSGUID]],PIs[SSGUID],0),19)),INDEX(PIs[[Column1]:[SS]],MATCH(Checklist48[[#This Row],[SGUID]],PIs[SGUID],0),15))</f>
        <v>Vermeerderingsmateriaal dat is ingekocht bij leveranciers die geen GLOBALG.A.P.-certificering hebben voor plantenvermeerderingsmateriaal, bloemen en siergewassen, of een equivalent certificaat, moeten een overgangsperiode aanhouden.</v>
      </c>
      <c r="L57" s="61" t="str">
        <f>IF(Checklist48[[#This Row],[SGUID]]="",IF(Checklist48[[#This Row],[SSGUID]]="",INDEX(PIs[[Column1]:[SS]],MATCH(Checklist48[[#This Row],[PIGUID]],PIs[GUID],0),6),""),"")</f>
        <v>Gewassen moeten ten minste drie maanden voordat ze worden verkocht als afkomstig van gecertificeerde productieprocessen, worden geteeld onder eigendom van de producent met GLOBALG.A.P.-certificering voor bloemen en siergewassen.
Indien de teeltcyclus minder dan drie maanden bedraagt, moet ten minste twee derde van de teeltcyclus worden uitgevoerd door de producent en in het geval van bloemen moet het telen volgens de condities van de standaard ook beginnen voordat de bloem open is gegaan.
Het begin van de teeltperiode wordt gerekend vanaf het zaaien, vanaf het planten van de stekken, of vanaf het moment dat het plantenvermeerderingsmateriaal in het water is gezet.
In het geval van bloembollen:
\- als bloembollen worden ingekocht om als bollen te worden verkocht, moeten ze een GLOBALG.A.P.-certificering hebben voor bloemen en siergewassen of plantenvermeerderingsmateriaal, of een gelijkwaardig gebenchmarkt schema;
\- als bloembollen worden ingekocht om meer bollen te produceren (vermenigvuldiging), hoeven ze geen certificering te hebben;
\- als bloembollen worden ingekocht om snijbloemen of bloeiende bollen te produceren (potplanten), moeten deze zich bij de producent bevinden tijdens de overgangsperiode (drie maanden of twee derde van de teeltcyclus), hetgeen in het geval van bloeiende bollen preparatie van de bollen (warme en koude ruimtes) en kassen omvat.
Opmerking: Omdat deze situatie niet als parallel eigendom wordt beschouwd, hoeven producenten zich er niet voor te registreren in de GLOBALG.A.P.-IT-systemen.</v>
      </c>
      <c r="M57" s="61" t="str">
        <f>IF(Checklist48[[#This Row],[SSGUID]]="",IF(Checklist48[[#This Row],[PIGUID]]="","",INDEX(PIs[[Column1]:[SS]],MATCH(Checklist48[[#This Row],[PIGUID]],PIs[GUID],0),8)),"")</f>
        <v>Major Must</v>
      </c>
      <c r="N57" s="65"/>
      <c r="O57" s="65"/>
      <c r="P57" s="61" t="str">
        <f>IF(Checklist48[[#This Row],[ifna]]="NA","",IF(Checklist48[[#This Row],[RelatedPQ]]=0,"",IF(Checklist48[[#This Row],[RelatedPQ]]="","",IF((INDEX(S2PQ_relational[],MATCH(Checklist48[[#This Row],[PIGUID&amp;NO]],S2PQ_relational[PIGUID &amp; "NO"],0),1))=Checklist48[[#This Row],[PIGUID]],"niet van toepassing",""))))</f>
        <v/>
      </c>
      <c r="Q57" s="61" t="str">
        <f>IF(Checklist48[[#This Row],[N.v.t.]]="niet van toepassing",INDEX(S2PQ[[Stap 2 vragen]:[Justification]],MATCH(Checklist48[[#This Row],[RelatedPQ]],S2PQ[S2PQGUID],0),3),"")</f>
        <v/>
      </c>
      <c r="R57" s="65"/>
    </row>
    <row r="58" spans="1:18" ht="56.25" x14ac:dyDescent="0.25">
      <c r="A58" s="42"/>
      <c r="B58" s="59" t="s">
        <v>49</v>
      </c>
      <c r="C58" s="59"/>
      <c r="D58" s="60">
        <f>IF(Checklist48[[#This Row],[SGUID]]="",IF(Checklist48[[#This Row],[SSGUID]]="",0,1),1)</f>
        <v>1</v>
      </c>
      <c r="E58" s="59"/>
      <c r="F58" s="61" t="str">
        <f>_xlfn.IFNA(Checklist48[[#This Row],[RelatedPQ]],"NA")</f>
        <v/>
      </c>
      <c r="G58" s="61" t="str">
        <f>IF(Checklist48[[#This Row],[PIGUID]]="","",INDEX(S2PQ_relational[],MATCH(Checklist48[[#This Row],[PIGUID&amp;NO]],S2PQ_relational[PIGUID &amp; "NO"],0),2))</f>
        <v/>
      </c>
      <c r="H58" s="61" t="str">
        <f>Checklist48[[#This Row],[PIGUID]]&amp;"NO"</f>
        <v>NO</v>
      </c>
      <c r="I58" s="61" t="str">
        <f>IF(Checklist48[[#This Row],[PIGUID]]="","",INDEX(PIs[NA Exempt],MATCH(Checklist48[[#This Row],[PIGUID]],PIs[GUID],0),1))</f>
        <v/>
      </c>
      <c r="J58" s="61" t="str">
        <f>IF(Checklist48[[#This Row],[SGUID]]="",IF(Checklist48[[#This Row],[SSGUID]]="",IF(Checklist48[[#This Row],[PIGUID]]="","",INDEX(PIs[[Column1]:[SS]],MATCH(Checklist48[[#This Row],[PIGUID]],PIs[GUID],0),2)),INDEX(PIs[[Column1]:[SS]],MATCH(Checklist48[[#This Row],[SSGUID]],PIs[SSGUID],0),18)),INDEX(PIs[[Column1]:[SS]],MATCH(Checklist48[[#This Row],[SGUID]],PIs[SGUID],0),14))</f>
        <v>FO 04 BODEM, PLANTENVOEDING EN MESTSTOFFEN</v>
      </c>
      <c r="K58" s="61" t="str">
        <f>IF(Checklist48[[#This Row],[SGUID]]="",IF(Checklist48[[#This Row],[SSGUID]]="",IF(Checklist48[[#This Row],[PIGUID]]="","",INDEX(PIs[[Column1]:[SS]],MATCH(Checklist48[[#This Row],[PIGUID]],PIs[GUID],0),4)),INDEX(PIs[[Column1]:[Ssbody]],MATCH(Checklist48[[#This Row],[SSGUID]],PIs[SSGUID],0),19)),INDEX(PIs[[Column1]:[SS]],MATCH(Checklist48[[#This Row],[SGUID]],PIs[SGUID],0),15))</f>
        <v>-</v>
      </c>
      <c r="L58" s="61" t="str">
        <f>IF(Checklist48[[#This Row],[SGUID]]="",IF(Checklist48[[#This Row],[SSGUID]]="",INDEX(PIs[[Column1]:[SS]],MATCH(Checklist48[[#This Row],[PIGUID]],PIs[GUID],0),6),""),"")</f>
        <v/>
      </c>
      <c r="M58" s="61" t="str">
        <f>IF(Checklist48[[#This Row],[SSGUID]]="",IF(Checklist48[[#This Row],[PIGUID]]="","",INDEX(PIs[[Column1]:[SS]],MATCH(Checklist48[[#This Row],[PIGUID]],PIs[GUID],0),8)),"")</f>
        <v/>
      </c>
      <c r="N58" s="65"/>
      <c r="O58" s="65"/>
      <c r="P58" s="61" t="str">
        <f>IF(Checklist48[[#This Row],[ifna]]="NA","",IF(Checklist48[[#This Row],[RelatedPQ]]=0,"",IF(Checklist48[[#This Row],[RelatedPQ]]="","",IF((INDEX(S2PQ_relational[],MATCH(Checklist48[[#This Row],[PIGUID&amp;NO]],S2PQ_relational[PIGUID &amp; "NO"],0),1))=Checklist48[[#This Row],[PIGUID]],"niet van toepassing",""))))</f>
        <v/>
      </c>
      <c r="Q58" s="61" t="str">
        <f>IF(Checklist48[[#This Row],[N.v.t.]]="niet van toepassing",INDEX(S2PQ[[Stap 2 vragen]:[Justification]],MATCH(Checklist48[[#This Row],[RelatedPQ]],S2PQ[S2PQGUID],0),3),"")</f>
        <v/>
      </c>
      <c r="R58" s="65"/>
    </row>
    <row r="59" spans="1:18" ht="56.25" x14ac:dyDescent="0.25">
      <c r="A59" s="42"/>
      <c r="B59" s="59"/>
      <c r="C59" s="59" t="s">
        <v>345</v>
      </c>
      <c r="D59" s="60">
        <f>IF(Checklist48[[#This Row],[SGUID]]="",IF(Checklist48[[#This Row],[SSGUID]]="",0,1),1)</f>
        <v>1</v>
      </c>
      <c r="E59" s="59"/>
      <c r="F59" s="61" t="str">
        <f>_xlfn.IFNA(Checklist48[[#This Row],[RelatedPQ]],"NA")</f>
        <v/>
      </c>
      <c r="G59" s="61" t="str">
        <f>IF(Checklist48[[#This Row],[PIGUID]]="","",INDEX(S2PQ_relational[],MATCH(Checklist48[[#This Row],[PIGUID&amp;NO]],S2PQ_relational[PIGUID &amp; "NO"],0),2))</f>
        <v/>
      </c>
      <c r="H59" s="61" t="str">
        <f>Checklist48[[#This Row],[PIGUID]]&amp;"NO"</f>
        <v>NO</v>
      </c>
      <c r="I59" s="61" t="str">
        <f>IF(Checklist48[[#This Row],[PIGUID]]="","",INDEX(PIs[NA Exempt],MATCH(Checklist48[[#This Row],[PIGUID]],PIs[GUID],0),1))</f>
        <v/>
      </c>
      <c r="J59"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04.01 Bodembehoud
</v>
      </c>
      <c r="K59" s="61" t="str">
        <f>IF(Checklist48[[#This Row],[SGUID]]="",IF(Checklist48[[#This Row],[SSGUID]]="",IF(Checklist48[[#This Row],[PIGUID]]="","",INDEX(PIs[[Column1]:[SS]],MATCH(Checklist48[[#This Row],[PIGUID]],PIs[GUID],0),4)),INDEX(PIs[[Column1]:[Ssbody]],MATCH(Checklist48[[#This Row],[SSGUID]],PIs[SSGUID],0),19)),INDEX(PIs[[Column1]:[SS]],MATCH(Checklist48[[#This Row],[SGUID]],PIs[SGUID],0),15))</f>
        <v>Een goed bodembeheer verzekert vruchtbaarheid op lange termijn, bevordert de productie en draagt bij aan de opbrengst. Niet van toepassing in het geval van gewassen die niet rechtstreeks in de grond worden geteeld (hydrocultuur of potplanten).</v>
      </c>
      <c r="L59" s="61" t="str">
        <f>IF(Checklist48[[#This Row],[SGUID]]="",IF(Checklist48[[#This Row],[SSGUID]]="",INDEX(PIs[[Column1]:[SS]],MATCH(Checklist48[[#This Row],[PIGUID]],PIs[GUID],0),6),""),"")</f>
        <v/>
      </c>
      <c r="M59" s="61" t="str">
        <f>IF(Checklist48[[#This Row],[SSGUID]]="",IF(Checklist48[[#This Row],[PIGUID]]="","",INDEX(PIs[[Column1]:[SS]],MATCH(Checklist48[[#This Row],[PIGUID]],PIs[GUID],0),8)),"")</f>
        <v/>
      </c>
      <c r="N59" s="65"/>
      <c r="O59" s="65"/>
      <c r="P59" s="61" t="str">
        <f>IF(Checklist48[[#This Row],[ifna]]="NA","",IF(Checklist48[[#This Row],[RelatedPQ]]=0,"",IF(Checklist48[[#This Row],[RelatedPQ]]="","",IF((INDEX(S2PQ_relational[],MATCH(Checklist48[[#This Row],[PIGUID&amp;NO]],S2PQ_relational[PIGUID &amp; "NO"],0),1))=Checklist48[[#This Row],[PIGUID]],"niet van toepassing",""))))</f>
        <v/>
      </c>
      <c r="Q59" s="61" t="str">
        <f>IF(Checklist48[[#This Row],[N.v.t.]]="niet van toepassing",INDEX(S2PQ[[Stap 2 vragen]:[Justification]],MATCH(Checklist48[[#This Row],[RelatedPQ]],S2PQ[S2PQGUID],0),3),"")</f>
        <v/>
      </c>
      <c r="R59" s="65"/>
    </row>
    <row r="60" spans="1:18" ht="78.75" x14ac:dyDescent="0.25">
      <c r="A60" s="42"/>
      <c r="B60" s="59"/>
      <c r="C60" s="59"/>
      <c r="D60" s="60">
        <f>IF(Checklist48[[#This Row],[SGUID]]="",IF(Checklist48[[#This Row],[SSGUID]]="",0,1),1)</f>
        <v>0</v>
      </c>
      <c r="E60" s="59" t="s">
        <v>744</v>
      </c>
      <c r="F60" s="61" t="str">
        <f>_xlfn.IFNA(Checklist48[[#This Row],[RelatedPQ]],"NA")</f>
        <v>NA</v>
      </c>
      <c r="G60" s="61" t="e">
        <f>IF(Checklist48[[#This Row],[PIGUID]]="","",INDEX(S2PQ_relational[],MATCH(Checklist48[[#This Row],[PIGUID&amp;NO]],S2PQ_relational[PIGUID &amp; "NO"],0),2))</f>
        <v>#N/A</v>
      </c>
      <c r="H60" s="61" t="str">
        <f>Checklist48[[#This Row],[PIGUID]]&amp;"NO"</f>
        <v>7i5C0hXneQ9Ts42qUlx9bTNO</v>
      </c>
      <c r="I60" s="61" t="b">
        <f>IF(Checklist48[[#This Row],[PIGUID]]="","",INDEX(PIs[NA Exempt],MATCH(Checklist48[[#This Row],[PIGUID]],PIs[GUID],0),1))</f>
        <v>0</v>
      </c>
      <c r="J60" s="61" t="str">
        <f>IF(Checklist48[[#This Row],[SGUID]]="",IF(Checklist48[[#This Row],[SSGUID]]="",IF(Checklist48[[#This Row],[PIGUID]]="","",INDEX(PIs[[Column1]:[SS]],MATCH(Checklist48[[#This Row],[PIGUID]],PIs[GUID],0),2)),INDEX(PIs[[Column1]:[SS]],MATCH(Checklist48[[#This Row],[SSGUID]],PIs[SSGUID],0),18)),INDEX(PIs[[Column1]:[SS]],MATCH(Checklist48[[#This Row],[SGUID]],PIs[SGUID],0),14))</f>
        <v>FO 04.01.01</v>
      </c>
      <c r="K60" s="61" t="str">
        <f>IF(Checklist48[[#This Row],[SGUID]]="",IF(Checklist48[[#This Row],[SSGUID]]="",IF(Checklist48[[#This Row],[PIGUID]]="","",INDEX(PIs[[Column1]:[SS]],MATCH(Checklist48[[#This Row],[PIGUID]],PIs[GUID],0),4)),INDEX(PIs[[Column1]:[Ssbody]],MATCH(Checklist48[[#This Row],[SSGUID]],PIs[SSGUID],0),19)),INDEX(PIs[[Column1]:[SS]],MATCH(Checklist48[[#This Row],[SGUID]],PIs[SGUID],0),15))</f>
        <v>Gewasrotatie voor eenjarige gewassen wordt, indien haalbaar, geïmplementeerd.</v>
      </c>
      <c r="L60" s="61" t="str">
        <f>IF(Checklist48[[#This Row],[SGUID]]="",IF(Checklist48[[#This Row],[SSGUID]]="",INDEX(PIs[[Column1]:[SS]],MATCH(Checklist48[[#This Row],[PIGUID]],PIs[GUID],0),6),""),"")</f>
        <v>Indien rotatie voor eenjarige gewassen plaatsvindt om de bodemstructuur te verbeteren en ziekten en plagen die zich via de bodem verplaatsen te verminderen, moet dit worden geverifieerd door middel van plantdata of teelt- of veldregistraties. Er moeten registraties zijn van de gewasrotatie van de vorige twee jaar.</v>
      </c>
      <c r="M60" s="61" t="str">
        <f>IF(Checklist48[[#This Row],[SSGUID]]="",IF(Checklist48[[#This Row],[PIGUID]]="","",INDEX(PIs[[Column1]:[SS]],MATCH(Checklist48[[#This Row],[PIGUID]],PIs[GUID],0),8)),"")</f>
        <v>Minor Must</v>
      </c>
      <c r="N60" s="65"/>
      <c r="O60" s="65"/>
      <c r="P60" s="61" t="str">
        <f>IF(Checklist48[[#This Row],[ifna]]="NA","",IF(Checklist48[[#This Row],[RelatedPQ]]=0,"",IF(Checklist48[[#This Row],[RelatedPQ]]="","",IF((INDEX(S2PQ_relational[],MATCH(Checklist48[[#This Row],[PIGUID&amp;NO]],S2PQ_relational[PIGUID &amp; "NO"],0),1))=Checklist48[[#This Row],[PIGUID]],"niet van toepassing",""))))</f>
        <v/>
      </c>
      <c r="Q60" s="61" t="str">
        <f>IF(Checklist48[[#This Row],[N.v.t.]]="niet van toepassing",INDEX(S2PQ[[Stap 2 vragen]:[Justification]],MATCH(Checklist48[[#This Row],[RelatedPQ]],S2PQ[S2PQGUID],0),3),"")</f>
        <v/>
      </c>
      <c r="R60" s="65"/>
    </row>
    <row r="61" spans="1:18" ht="78.75" x14ac:dyDescent="0.25">
      <c r="A61" s="42"/>
      <c r="B61" s="59"/>
      <c r="C61" s="59"/>
      <c r="D61" s="60">
        <f>IF(Checklist48[[#This Row],[SGUID]]="",IF(Checklist48[[#This Row],[SSGUID]]="",0,1),1)</f>
        <v>0</v>
      </c>
      <c r="E61" s="59" t="s">
        <v>380</v>
      </c>
      <c r="F61" s="61" t="str">
        <f>_xlfn.IFNA(Checklist48[[#This Row],[RelatedPQ]],"NA")</f>
        <v>NA</v>
      </c>
      <c r="G61" s="61" t="e">
        <f>IF(Checklist48[[#This Row],[PIGUID]]="","",INDEX(S2PQ_relational[],MATCH(Checklist48[[#This Row],[PIGUID&amp;NO]],S2PQ_relational[PIGUID &amp; "NO"],0),2))</f>
        <v>#N/A</v>
      </c>
      <c r="H61" s="61" t="str">
        <f>Checklist48[[#This Row],[PIGUID]]&amp;"NO"</f>
        <v>6A3ffduopCYBDPs2ia3uU2NO</v>
      </c>
      <c r="I61" s="61" t="b">
        <f>IF(Checklist48[[#This Row],[PIGUID]]="","",INDEX(PIs[NA Exempt],MATCH(Checklist48[[#This Row],[PIGUID]],PIs[GUID],0),1))</f>
        <v>0</v>
      </c>
      <c r="J61" s="61" t="str">
        <f>IF(Checklist48[[#This Row],[SGUID]]="",IF(Checklist48[[#This Row],[SSGUID]]="",IF(Checklist48[[#This Row],[PIGUID]]="","",INDEX(PIs[[Column1]:[SS]],MATCH(Checklist48[[#This Row],[PIGUID]],PIs[GUID],0),2)),INDEX(PIs[[Column1]:[SS]],MATCH(Checklist48[[#This Row],[SSGUID]],PIs[SSGUID],0),18)),INDEX(PIs[[Column1]:[SS]],MATCH(Checklist48[[#This Row],[SGUID]],PIs[SGUID],0),14))</f>
        <v>FO 04.01.02</v>
      </c>
      <c r="K61"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technieken gebruikt om de bodemstructuur te verbeteren of te behouden en bodemverdichting te voorkomen.</v>
      </c>
      <c r="L61" s="61" t="str">
        <f>IF(Checklist48[[#This Row],[SGUID]]="",IF(Checklist48[[#This Row],[SSGUID]]="",INDEX(PIs[[Column1]:[SS]],MATCH(Checklist48[[#This Row],[PIGUID]],PIs[GUID],0),6),""),"")</f>
        <v>Er moet bewijs zijn van de toepassing van technieken (het gebruik van diepwortelende gewassen, drainage, (meng)woelen, het gebruik van lagedrukbanden, geleidingssporen, permanente rijmarkering, etc.) die geschikt zijn voor gebruik op het land en, indien mogelijk, bodemverdichting minimaliseren, isoleren of helemaal wegnemen.</v>
      </c>
      <c r="M61" s="61" t="str">
        <f>IF(Checklist48[[#This Row],[SSGUID]]="",IF(Checklist48[[#This Row],[PIGUID]]="","",INDEX(PIs[[Column1]:[SS]],MATCH(Checklist48[[#This Row],[PIGUID]],PIs[GUID],0),8)),"")</f>
        <v>Minor Must</v>
      </c>
      <c r="N61" s="65"/>
      <c r="O61" s="65"/>
      <c r="P61" s="61" t="str">
        <f>IF(Checklist48[[#This Row],[ifna]]="NA","",IF(Checklist48[[#This Row],[RelatedPQ]]=0,"",IF(Checklist48[[#This Row],[RelatedPQ]]="","",IF((INDEX(S2PQ_relational[],MATCH(Checklist48[[#This Row],[PIGUID&amp;NO]],S2PQ_relational[PIGUID &amp; "NO"],0),1))=Checklist48[[#This Row],[PIGUID]],"niet van toepassing",""))))</f>
        <v/>
      </c>
      <c r="Q61" s="61" t="str">
        <f>IF(Checklist48[[#This Row],[N.v.t.]]="niet van toepassing",INDEX(S2PQ[[Stap 2 vragen]:[Justification]],MATCH(Checklist48[[#This Row],[RelatedPQ]],S2PQ[S2PQGUID],0),3),"")</f>
        <v/>
      </c>
      <c r="R61" s="65"/>
    </row>
    <row r="62" spans="1:18" ht="67.5" x14ac:dyDescent="0.25">
      <c r="A62" s="42"/>
      <c r="B62" s="59"/>
      <c r="C62" s="59"/>
      <c r="D62" s="60">
        <f>IF(Checklist48[[#This Row],[SGUID]]="",IF(Checklist48[[#This Row],[SSGUID]]="",0,1),1)</f>
        <v>0</v>
      </c>
      <c r="E62" s="59" t="s">
        <v>339</v>
      </c>
      <c r="F62" s="61" t="str">
        <f>_xlfn.IFNA(Checklist48[[#This Row],[RelatedPQ]],"NA")</f>
        <v>NA</v>
      </c>
      <c r="G62" s="61" t="e">
        <f>IF(Checklist48[[#This Row],[PIGUID]]="","",INDEX(S2PQ_relational[],MATCH(Checklist48[[#This Row],[PIGUID&amp;NO]],S2PQ_relational[PIGUID &amp; "NO"],0),2))</f>
        <v>#N/A</v>
      </c>
      <c r="H62" s="61" t="str">
        <f>Checklist48[[#This Row],[PIGUID]]&amp;"NO"</f>
        <v>2AkWRCSbZwSgg3JGSyni9qNO</v>
      </c>
      <c r="I62" s="61" t="b">
        <f>IF(Checklist48[[#This Row],[PIGUID]]="","",INDEX(PIs[NA Exempt],MATCH(Checklist48[[#This Row],[PIGUID]],PIs[GUID],0),1))</f>
        <v>0</v>
      </c>
      <c r="J62" s="61" t="str">
        <f>IF(Checklist48[[#This Row],[SGUID]]="",IF(Checklist48[[#This Row],[SSGUID]]="",IF(Checklist48[[#This Row],[PIGUID]]="","",INDEX(PIs[[Column1]:[SS]],MATCH(Checklist48[[#This Row],[PIGUID]],PIs[GUID],0),2)),INDEX(PIs[[Column1]:[SS]],MATCH(Checklist48[[#This Row],[SSGUID]],PIs[SSGUID],0),18)),INDEX(PIs[[Column1]:[SS]],MATCH(Checklist48[[#This Row],[SGUID]],PIs[SGUID],0),14))</f>
        <v>FO 04.01.03</v>
      </c>
      <c r="K62"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gebruikt teelttechnieken om de kans op bodemerosie te verminderen.</v>
      </c>
      <c r="L62" s="61" t="str">
        <f>IF(Checklist48[[#This Row],[SGUID]]="",IF(Checklist48[[#This Row],[SSGUID]]="",INDEX(PIs[[Column1]:[SS]],MATCH(Checklist48[[#This Row],[PIGUID]],PIs[GUID],0),6),""),"")</f>
        <v>Er moet bewijs zijn van beheer- en herstelmaatregelen (grondbedekking, contourploegen op hellingen, afwatering, inzaaien van gras of groenbemesters, bomen en struiken aan de randen van locaties, etc.) om bodemerosie te minimaliseren (door water, wind, etc.).</v>
      </c>
      <c r="M62" s="61" t="str">
        <f>IF(Checklist48[[#This Row],[SSGUID]]="",IF(Checklist48[[#This Row],[PIGUID]]="","",INDEX(PIs[[Column1]:[SS]],MATCH(Checklist48[[#This Row],[PIGUID]],PIs[GUID],0),8)),"")</f>
        <v>Minor Must</v>
      </c>
      <c r="N62" s="65"/>
      <c r="O62" s="65"/>
      <c r="P62" s="61" t="str">
        <f>IF(Checklist48[[#This Row],[ifna]]="NA","",IF(Checklist48[[#This Row],[RelatedPQ]]=0,"",IF(Checklist48[[#This Row],[RelatedPQ]]="","",IF((INDEX(S2PQ_relational[],MATCH(Checklist48[[#This Row],[PIGUID&amp;NO]],S2PQ_relational[PIGUID &amp; "NO"],0),1))=Checklist48[[#This Row],[PIGUID]],"niet van toepassing",""))))</f>
        <v/>
      </c>
      <c r="Q62" s="61" t="str">
        <f>IF(Checklist48[[#This Row],[N.v.t.]]="niet van toepassing",INDEX(S2PQ[[Stap 2 vragen]:[Justification]],MATCH(Checklist48[[#This Row],[RelatedPQ]],S2PQ[S2PQGUID],0),3),"")</f>
        <v/>
      </c>
      <c r="R62" s="65"/>
    </row>
    <row r="63" spans="1:18" ht="33.75" x14ac:dyDescent="0.25">
      <c r="A63" s="42"/>
      <c r="B63" s="59"/>
      <c r="C63" s="59"/>
      <c r="D63" s="60">
        <f>IF(Checklist48[[#This Row],[SGUID]]="",IF(Checklist48[[#This Row],[SSGUID]]="",0,1),1)</f>
        <v>0</v>
      </c>
      <c r="E63" s="59" t="s">
        <v>398</v>
      </c>
      <c r="F63" s="61" t="str">
        <f>_xlfn.IFNA(Checklist48[[#This Row],[RelatedPQ]],"NA")</f>
        <v>NA</v>
      </c>
      <c r="G63" s="61" t="e">
        <f>IF(Checklist48[[#This Row],[PIGUID]]="","",INDEX(S2PQ_relational[],MATCH(Checklist48[[#This Row],[PIGUID&amp;NO]],S2PQ_relational[PIGUID &amp; "NO"],0),2))</f>
        <v>#N/A</v>
      </c>
      <c r="H63" s="61" t="str">
        <f>Checklist48[[#This Row],[PIGUID]]&amp;"NO"</f>
        <v>2JLTaxEQZoExPs4ZEIRNKINO</v>
      </c>
      <c r="I63" s="61" t="b">
        <f>IF(Checklist48[[#This Row],[PIGUID]]="","",INDEX(PIs[NA Exempt],MATCH(Checklist48[[#This Row],[PIGUID]],PIs[GUID],0),1))</f>
        <v>0</v>
      </c>
      <c r="J63" s="61" t="str">
        <f>IF(Checklist48[[#This Row],[SGUID]]="",IF(Checklist48[[#This Row],[SSGUID]]="",IF(Checklist48[[#This Row],[PIGUID]]="","",INDEX(PIs[[Column1]:[SS]],MATCH(Checklist48[[#This Row],[PIGUID]],PIs[GUID],0),2)),INDEX(PIs[[Column1]:[SS]],MATCH(Checklist48[[#This Row],[SSGUID]],PIs[SSGUID],0),18)),INDEX(PIs[[Column1]:[SS]],MATCH(Checklist48[[#This Row],[SGUID]],PIs[SGUID],0),14))</f>
        <v>FO 04.01.04</v>
      </c>
      <c r="K63"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bewaart registraties van de data waarop wordt gezaaid en geplant.</v>
      </c>
      <c r="L63" s="61" t="str">
        <f>IF(Checklist48[[#This Row],[SGUID]]="",IF(Checklist48[[#This Row],[SSGUID]]="",INDEX(PIs[[Column1]:[SS]],MATCH(Checklist48[[#This Row],[PIGUID]],PIs[GUID],0),6),""),"")</f>
        <v>Er worden registraties bewaard van de zaai-/plantdata.</v>
      </c>
      <c r="M63" s="61" t="str">
        <f>IF(Checklist48[[#This Row],[SSGUID]]="",IF(Checklist48[[#This Row],[PIGUID]]="","",INDEX(PIs[[Column1]:[SS]],MATCH(Checklist48[[#This Row],[PIGUID]],PIs[GUID],0),8)),"")</f>
        <v>Aanbeveling</v>
      </c>
      <c r="N63" s="65"/>
      <c r="O63" s="65"/>
      <c r="P63" s="61" t="str">
        <f>IF(Checklist48[[#This Row],[ifna]]="NA","",IF(Checklist48[[#This Row],[RelatedPQ]]=0,"",IF(Checklist48[[#This Row],[RelatedPQ]]="","",IF((INDEX(S2PQ_relational[],MATCH(Checklist48[[#This Row],[PIGUID&amp;NO]],S2PQ_relational[PIGUID &amp; "NO"],0),1))=Checklist48[[#This Row],[PIGUID]],"niet van toepassing",""))))</f>
        <v/>
      </c>
      <c r="Q63" s="61" t="str">
        <f>IF(Checklist48[[#This Row],[N.v.t.]]="niet van toepassing",INDEX(S2PQ[[Stap 2 vragen]:[Justification]],MATCH(Checklist48[[#This Row],[RelatedPQ]],S2PQ[S2PQGUID],0),3),"")</f>
        <v/>
      </c>
      <c r="R63" s="65"/>
    </row>
    <row r="64" spans="1:18" ht="33.75" x14ac:dyDescent="0.25">
      <c r="A64" s="42"/>
      <c r="B64" s="59"/>
      <c r="C64" s="59" t="s">
        <v>416</v>
      </c>
      <c r="D64" s="60">
        <f>IF(Checklist48[[#This Row],[SGUID]]="",IF(Checklist48[[#This Row],[SSGUID]]="",0,1),1)</f>
        <v>1</v>
      </c>
      <c r="E64" s="59"/>
      <c r="F64" s="61" t="str">
        <f>_xlfn.IFNA(Checklist48[[#This Row],[RelatedPQ]],"NA")</f>
        <v/>
      </c>
      <c r="G64" s="61" t="str">
        <f>IF(Checklist48[[#This Row],[PIGUID]]="","",INDEX(S2PQ_relational[],MATCH(Checklist48[[#This Row],[PIGUID&amp;NO]],S2PQ_relational[PIGUID &amp; "NO"],0),2))</f>
        <v/>
      </c>
      <c r="H64" s="61" t="str">
        <f>Checklist48[[#This Row],[PIGUID]]&amp;"NO"</f>
        <v>NO</v>
      </c>
      <c r="I64" s="61" t="str">
        <f>IF(Checklist48[[#This Row],[PIGUID]]="","",INDEX(PIs[NA Exempt],MATCH(Checklist48[[#This Row],[PIGUID]],PIs[GUID],0),1))</f>
        <v/>
      </c>
      <c r="J64" s="61" t="str">
        <f>IF(Checklist48[[#This Row],[SGUID]]="",IF(Checklist48[[#This Row],[SSGUID]]="",IF(Checklist48[[#This Row],[PIGUID]]="","",INDEX(PIs[[Column1]:[SS]],MATCH(Checklist48[[#This Row],[PIGUID]],PIs[GUID],0),2)),INDEX(PIs[[Column1]:[SS]],MATCH(Checklist48[[#This Row],[SSGUID]],PIs[SSGUID],0),18)),INDEX(PIs[[Column1]:[SS]],MATCH(Checklist48[[#This Row],[SGUID]],PIs[SGUID],0),14))</f>
        <v>FO 04.02 Grondontsmetting</v>
      </c>
      <c r="K64" s="61" t="str">
        <f>IF(Checklist48[[#This Row],[SGUID]]="",IF(Checklist48[[#This Row],[SSGUID]]="",IF(Checklist48[[#This Row],[PIGUID]]="","",INDEX(PIs[[Column1]:[SS]],MATCH(Checklist48[[#This Row],[PIGUID]],PIs[GUID],0),4)),INDEX(PIs[[Column1]:[Ssbody]],MATCH(Checklist48[[#This Row],[SSGUID]],PIs[SSGUID],0),19)),INDEX(PIs[[Column1]:[SS]],MATCH(Checklist48[[#This Row],[SGUID]],PIs[SGUID],0),15))</f>
        <v>-</v>
      </c>
      <c r="L64" s="61" t="str">
        <f>IF(Checklist48[[#This Row],[SGUID]]="",IF(Checklist48[[#This Row],[SSGUID]]="",INDEX(PIs[[Column1]:[SS]],MATCH(Checklist48[[#This Row],[PIGUID]],PIs[GUID],0),6),""),"")</f>
        <v/>
      </c>
      <c r="M64" s="61" t="str">
        <f>IF(Checklist48[[#This Row],[SSGUID]]="",IF(Checklist48[[#This Row],[PIGUID]]="","",INDEX(PIs[[Column1]:[SS]],MATCH(Checklist48[[#This Row],[PIGUID]],PIs[GUID],0),8)),"")</f>
        <v/>
      </c>
      <c r="N64" s="65"/>
      <c r="O64" s="65"/>
      <c r="P64" s="61" t="str">
        <f>IF(Checklist48[[#This Row],[ifna]]="NA","",IF(Checklist48[[#This Row],[RelatedPQ]]=0,"",IF(Checklist48[[#This Row],[RelatedPQ]]="","",IF((INDEX(S2PQ_relational[],MATCH(Checklist48[[#This Row],[PIGUID&amp;NO]],S2PQ_relational[PIGUID &amp; "NO"],0),1))=Checklist48[[#This Row],[PIGUID]],"niet van toepassing",""))))</f>
        <v/>
      </c>
      <c r="Q64" s="61" t="str">
        <f>IF(Checklist48[[#This Row],[N.v.t.]]="niet van toepassing",INDEX(S2PQ[[Stap 2 vragen]:[Justification]],MATCH(Checklist48[[#This Row],[RelatedPQ]],S2PQ[S2PQGUID],0),3),"")</f>
        <v/>
      </c>
      <c r="R64" s="65"/>
    </row>
    <row r="65" spans="1:18" ht="67.5" x14ac:dyDescent="0.25">
      <c r="A65" s="42"/>
      <c r="B65" s="59"/>
      <c r="C65" s="59"/>
      <c r="D65" s="60">
        <f>IF(Checklist48[[#This Row],[SGUID]]="",IF(Checklist48[[#This Row],[SSGUID]]="",0,1),1)</f>
        <v>0</v>
      </c>
      <c r="E65" s="59" t="s">
        <v>410</v>
      </c>
      <c r="F65" s="61" t="str">
        <f>_xlfn.IFNA(Checklist48[[#This Row],[RelatedPQ]],"NA")</f>
        <v>NA</v>
      </c>
      <c r="G65" s="61" t="e">
        <f>IF(Checklist48[[#This Row],[PIGUID]]="","",INDEX(S2PQ_relational[],MATCH(Checklist48[[#This Row],[PIGUID&amp;NO]],S2PQ_relational[PIGUID &amp; "NO"],0),2))</f>
        <v>#N/A</v>
      </c>
      <c r="H65" s="61" t="str">
        <f>Checklist48[[#This Row],[PIGUID]]&amp;"NO"</f>
        <v>3XAgnXz2B2MkrodMxTOllINO</v>
      </c>
      <c r="I65" s="61" t="b">
        <f>IF(Checklist48[[#This Row],[PIGUID]]="","",INDEX(PIs[NA Exempt],MATCH(Checklist48[[#This Row],[PIGUID]],PIs[GUID],0),1))</f>
        <v>0</v>
      </c>
      <c r="J65" s="61" t="str">
        <f>IF(Checklist48[[#This Row],[SGUID]]="",IF(Checklist48[[#This Row],[SSGUID]]="",IF(Checklist48[[#This Row],[PIGUID]]="","",INDEX(PIs[[Column1]:[SS]],MATCH(Checklist48[[#This Row],[PIGUID]],PIs[GUID],0),2)),INDEX(PIs[[Column1]:[SS]],MATCH(Checklist48[[#This Row],[SSGUID]],PIs[SSGUID],0),18)),INDEX(PIs[[Column1]:[SS]],MATCH(Checklist48[[#This Row],[SGUID]],PIs[SGUID],0),14))</f>
        <v>FO 04.02.01</v>
      </c>
      <c r="K65"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gedocumenteerde rechtvaardiging voor het gebruik van grondontsmetters.</v>
      </c>
      <c r="L65" s="61" t="str">
        <f>IF(Checklist48[[#This Row],[SGUID]]="",IF(Checklist48[[#This Row],[SSGUID]]="",INDEX(PIs[[Column1]:[SS]],MATCH(Checklist48[[#This Row],[PIGUID]],PIs[GUID],0),6),""),"")</f>
        <v>Er moet gedocumenteerd(e) bewijs en rechtvaardiging zijn voor het gebruik van grondontsmetters, met inbegrip van aan te pakken probleem, locatie, datum, werkzame stof, hoeveelheid, doses, toepassingsmethode en uitvoerder. Methylbromide mag nooit worden gebruikt.</v>
      </c>
      <c r="M65" s="61" t="str">
        <f>IF(Checklist48[[#This Row],[SSGUID]]="",IF(Checklist48[[#This Row],[PIGUID]]="","",INDEX(PIs[[Column1]:[SS]],MATCH(Checklist48[[#This Row],[PIGUID]],PIs[GUID],0),8)),"")</f>
        <v>Major Must</v>
      </c>
      <c r="N65" s="65"/>
      <c r="O65" s="65"/>
      <c r="P65" s="61" t="str">
        <f>IF(Checklist48[[#This Row],[ifna]]="NA","",IF(Checklist48[[#This Row],[RelatedPQ]]=0,"",IF(Checklist48[[#This Row],[RelatedPQ]]="","",IF((INDEX(S2PQ_relational[],MATCH(Checklist48[[#This Row],[PIGUID&amp;NO]],S2PQ_relational[PIGUID &amp; "NO"],0),1))=Checklist48[[#This Row],[PIGUID]],"niet van toepassing",""))))</f>
        <v/>
      </c>
      <c r="Q65" s="61" t="str">
        <f>IF(Checklist48[[#This Row],[N.v.t.]]="niet van toepassing",INDEX(S2PQ[[Stap 2 vragen]:[Justification]],MATCH(Checklist48[[#This Row],[RelatedPQ]],S2PQ[S2PQGUID],0),3),"")</f>
        <v/>
      </c>
      <c r="R65" s="65"/>
    </row>
    <row r="66" spans="1:18" ht="33.75" x14ac:dyDescent="0.25">
      <c r="A66" s="42"/>
      <c r="B66" s="59"/>
      <c r="C66" s="59"/>
      <c r="D66" s="60">
        <f>IF(Checklist48[[#This Row],[SGUID]]="",IF(Checklist48[[#This Row],[SSGUID]]="",0,1),1)</f>
        <v>0</v>
      </c>
      <c r="E66" s="59" t="s">
        <v>417</v>
      </c>
      <c r="F66" s="61" t="str">
        <f>_xlfn.IFNA(Checklist48[[#This Row],[RelatedPQ]],"NA")</f>
        <v>NA</v>
      </c>
      <c r="G66" s="61" t="e">
        <f>IF(Checklist48[[#This Row],[PIGUID]]="","",INDEX(S2PQ_relational[],MATCH(Checklist48[[#This Row],[PIGUID&amp;NO]],S2PQ_relational[PIGUID &amp; "NO"],0),2))</f>
        <v>#N/A</v>
      </c>
      <c r="H66" s="61" t="str">
        <f>Checklist48[[#This Row],[PIGUID]]&amp;"NO"</f>
        <v>6PXBd5F7khUis9LNtJ7uMxNO</v>
      </c>
      <c r="I66" s="61" t="b">
        <f>IF(Checklist48[[#This Row],[PIGUID]]="","",INDEX(PIs[NA Exempt],MATCH(Checklist48[[#This Row],[PIGUID]],PIs[GUID],0),1))</f>
        <v>0</v>
      </c>
      <c r="J66" s="61" t="str">
        <f>IF(Checklist48[[#This Row],[SGUID]]="",IF(Checklist48[[#This Row],[SSGUID]]="",IF(Checklist48[[#This Row],[PIGUID]]="","",INDEX(PIs[[Column1]:[SS]],MATCH(Checklist48[[#This Row],[PIGUID]],PIs[GUID],0),2)),INDEX(PIs[[Column1]:[SS]],MATCH(Checklist48[[#This Row],[SSGUID]],PIs[SSGUID],0),18)),INDEX(PIs[[Column1]:[SS]],MATCH(Checklist48[[#This Row],[SGUID]],PIs[SGUID],0),14))</f>
        <v>FO 04.02.02</v>
      </c>
      <c r="K66" s="61" t="str">
        <f>IF(Checklist48[[#This Row],[SGUID]]="",IF(Checklist48[[#This Row],[SSGUID]]="",IF(Checklist48[[#This Row],[PIGUID]]="","",INDEX(PIs[[Column1]:[SS]],MATCH(Checklist48[[#This Row],[PIGUID]],PIs[GUID],0),4)),INDEX(PIs[[Column1]:[Ssbody]],MATCH(Checklist48[[#This Row],[SSGUID]],PIs[SSGUID],0),19)),INDEX(PIs[[Column1]:[SS]],MATCH(Checklist48[[#This Row],[SGUID]],PIs[SGUID],0),15))</f>
        <v>De veiligheidstermijn voorafgaand aan het planten wordt aangehouden.</v>
      </c>
      <c r="L66" s="61" t="str">
        <f>IF(Checklist48[[#This Row],[SGUID]]="",IF(Checklist48[[#This Row],[SSGUID]]="",INDEX(PIs[[Column1]:[SS]],MATCH(Checklist48[[#This Row],[PIGUID]],PIs[GUID],0),6),""),"")</f>
        <v>De veiligheidstermijn voorafgaand aan het planten moet geregistreerd worden.</v>
      </c>
      <c r="M66" s="61" t="str">
        <f>IF(Checklist48[[#This Row],[SSGUID]]="",IF(Checklist48[[#This Row],[PIGUID]]="","",INDEX(PIs[[Column1]:[SS]],MATCH(Checklist48[[#This Row],[PIGUID]],PIs[GUID],0),8)),"")</f>
        <v>Minor Must</v>
      </c>
      <c r="N66" s="65"/>
      <c r="O66" s="65"/>
      <c r="P66" s="61" t="str">
        <f>IF(Checklist48[[#This Row],[ifna]]="NA","",IF(Checklist48[[#This Row],[RelatedPQ]]=0,"",IF(Checklist48[[#This Row],[RelatedPQ]]="","",IF((INDEX(S2PQ_relational[],MATCH(Checklist48[[#This Row],[PIGUID&amp;NO]],S2PQ_relational[PIGUID &amp; "NO"],0),1))=Checklist48[[#This Row],[PIGUID]],"niet van toepassing",""))))</f>
        <v/>
      </c>
      <c r="Q66" s="61" t="str">
        <f>IF(Checklist48[[#This Row],[N.v.t.]]="niet van toepassing",INDEX(S2PQ[[Stap 2 vragen]:[Justification]],MATCH(Checklist48[[#This Row],[RelatedPQ]],S2PQ[S2PQGUID],0),3),"")</f>
        <v/>
      </c>
      <c r="R66" s="65"/>
    </row>
    <row r="67" spans="1:18" ht="67.5" x14ac:dyDescent="0.25">
      <c r="A67" s="42"/>
      <c r="B67" s="59"/>
      <c r="C67" s="59"/>
      <c r="D67" s="60">
        <f>IF(Checklist48[[#This Row],[SGUID]]="",IF(Checklist48[[#This Row],[SSGUID]]="",0,1),1)</f>
        <v>0</v>
      </c>
      <c r="E67" s="59" t="s">
        <v>874</v>
      </c>
      <c r="F67" s="61" t="str">
        <f>_xlfn.IFNA(Checklist48[[#This Row],[RelatedPQ]],"NA")</f>
        <v>NA</v>
      </c>
      <c r="G67" s="61" t="e">
        <f>IF(Checklist48[[#This Row],[PIGUID]]="","",INDEX(S2PQ_relational[],MATCH(Checklist48[[#This Row],[PIGUID&amp;NO]],S2PQ_relational[PIGUID &amp; "NO"],0),2))</f>
        <v>#N/A</v>
      </c>
      <c r="H67" s="61" t="str">
        <f>Checklist48[[#This Row],[PIGUID]]&amp;"NO"</f>
        <v>6Z0Zehhoet77UdLkNpAK48NO</v>
      </c>
      <c r="I67" s="61" t="b">
        <f>IF(Checklist48[[#This Row],[PIGUID]]="","",INDEX(PIs[NA Exempt],MATCH(Checklist48[[#This Row],[PIGUID]],PIs[GUID],0),1))</f>
        <v>0</v>
      </c>
      <c r="J67" s="61" t="str">
        <f>IF(Checklist48[[#This Row],[SGUID]]="",IF(Checklist48[[#This Row],[SSGUID]]="",IF(Checklist48[[#This Row],[PIGUID]]="","",INDEX(PIs[[Column1]:[SS]],MATCH(Checklist48[[#This Row],[PIGUID]],PIs[GUID],0),2)),INDEX(PIs[[Column1]:[SS]],MATCH(Checklist48[[#This Row],[SSGUID]],PIs[SSGUID],0),18)),INDEX(PIs[[Column1]:[SS]],MATCH(Checklist48[[#This Row],[SGUID]],PIs[SGUID],0),14))</f>
        <v>FO 04.02.03</v>
      </c>
      <c r="K67"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onderzoekt alternatieven voor chemische ontsmetting vooraleer over te gaan op het gebruik van chemische ontsmettingsmiddelen.</v>
      </c>
      <c r="L67" s="61" t="str">
        <f>IF(Checklist48[[#This Row],[SGUID]]="",IF(Checklist48[[#This Row],[SSGUID]]="",INDEX(PIs[[Column1]:[SS]],MATCH(Checklist48[[#This Row],[PIGUID]],PIs[GUID],0),6),""),"")</f>
        <v>De producent behoort in staat te zijn aan te tonen dat hij door technische kennis, gedocumenteerd bewijs of plaatselijk geaccepteerde gebruiken, alternatieven voor chemische grondontsmettingsmiddelen onderzocht heeft en dat hij deze waar haalbaar geïmplementeerd heeft.</v>
      </c>
      <c r="M67" s="61" t="str">
        <f>IF(Checklist48[[#This Row],[SSGUID]]="",IF(Checklist48[[#This Row],[PIGUID]]="","",INDEX(PIs[[Column1]:[SS]],MATCH(Checklist48[[#This Row],[PIGUID]],PIs[GUID],0),8)),"")</f>
        <v>Aanbeveling</v>
      </c>
      <c r="N67" s="65"/>
      <c r="O67" s="65"/>
      <c r="P67" s="61" t="str">
        <f>IF(Checklist48[[#This Row],[ifna]]="NA","",IF(Checklist48[[#This Row],[RelatedPQ]]=0,"",IF(Checklist48[[#This Row],[RelatedPQ]]="","",IF((INDEX(S2PQ_relational[],MATCH(Checklist48[[#This Row],[PIGUID&amp;NO]],S2PQ_relational[PIGUID &amp; "NO"],0),1))=Checklist48[[#This Row],[PIGUID]],"niet van toepassing",""))))</f>
        <v/>
      </c>
      <c r="Q67" s="61" t="str">
        <f>IF(Checklist48[[#This Row],[N.v.t.]]="niet van toepassing",INDEX(S2PQ[[Stap 2 vragen]:[Justification]],MATCH(Checklist48[[#This Row],[RelatedPQ]],S2PQ[S2PQGUID],0),3),"")</f>
        <v/>
      </c>
      <c r="R67" s="65"/>
    </row>
    <row r="68" spans="1:18" ht="33.75" x14ac:dyDescent="0.25">
      <c r="A68" s="42"/>
      <c r="B68" s="59"/>
      <c r="C68" s="59" t="s">
        <v>429</v>
      </c>
      <c r="D68" s="60">
        <f>IF(Checklist48[[#This Row],[SGUID]]="",IF(Checklist48[[#This Row],[SSGUID]]="",0,1),1)</f>
        <v>1</v>
      </c>
      <c r="E68" s="59"/>
      <c r="F68" s="61" t="str">
        <f>_xlfn.IFNA(Checklist48[[#This Row],[RelatedPQ]],"NA")</f>
        <v/>
      </c>
      <c r="G68" s="61" t="str">
        <f>IF(Checklist48[[#This Row],[PIGUID]]="","",INDEX(S2PQ_relational[],MATCH(Checklist48[[#This Row],[PIGUID&amp;NO]],S2PQ_relational[PIGUID &amp; "NO"],0),2))</f>
        <v/>
      </c>
      <c r="H68" s="61" t="str">
        <f>Checklist48[[#This Row],[PIGUID]]&amp;"NO"</f>
        <v>NO</v>
      </c>
      <c r="I68" s="61" t="str">
        <f>IF(Checklist48[[#This Row],[PIGUID]]="","",INDEX(PIs[NA Exempt],MATCH(Checklist48[[#This Row],[PIGUID]],PIs[GUID],0),1))</f>
        <v/>
      </c>
      <c r="J68" s="61" t="str">
        <f>IF(Checklist48[[#This Row],[SGUID]]="",IF(Checklist48[[#This Row],[SSGUID]]="",IF(Checklist48[[#This Row],[PIGUID]]="","",INDEX(PIs[[Column1]:[SS]],MATCH(Checklist48[[#This Row],[PIGUID]],PIs[GUID],0),2)),INDEX(PIs[[Column1]:[SS]],MATCH(Checklist48[[#This Row],[SSGUID]],PIs[SSGUID],0),18)),INDEX(PIs[[Column1]:[SS]],MATCH(Checklist48[[#This Row],[SGUID]],PIs[SGUID],0),14))</f>
        <v>FO 04.03 Substraten</v>
      </c>
      <c r="K68" s="61" t="str">
        <f>IF(Checklist48[[#This Row],[SGUID]]="",IF(Checklist48[[#This Row],[SSGUID]]="",IF(Checklist48[[#This Row],[PIGUID]]="","",INDEX(PIs[[Column1]:[SS]],MATCH(Checklist48[[#This Row],[PIGUID]],PIs[GUID],0),4)),INDEX(PIs[[Column1]:[Ssbody]],MATCH(Checklist48[[#This Row],[SSGUID]],PIs[SSGUID],0),19)),INDEX(PIs[[Column1]:[SS]],MATCH(Checklist48[[#This Row],[SGUID]],PIs[SGUID],0),15))</f>
        <v>-</v>
      </c>
      <c r="L68" s="61" t="str">
        <f>IF(Checklist48[[#This Row],[SGUID]]="",IF(Checklist48[[#This Row],[SSGUID]]="",INDEX(PIs[[Column1]:[SS]],MATCH(Checklist48[[#This Row],[PIGUID]],PIs[GUID],0),6),""),"")</f>
        <v/>
      </c>
      <c r="M68" s="61" t="str">
        <f>IF(Checklist48[[#This Row],[SSGUID]]="",IF(Checklist48[[#This Row],[PIGUID]]="","",INDEX(PIs[[Column1]:[SS]],MATCH(Checklist48[[#This Row],[PIGUID]],PIs[GUID],0),8)),"")</f>
        <v/>
      </c>
      <c r="N68" s="65"/>
      <c r="O68" s="65"/>
      <c r="P68" s="61" t="str">
        <f>IF(Checklist48[[#This Row],[ifna]]="NA","",IF(Checklist48[[#This Row],[RelatedPQ]]=0,"",IF(Checklist48[[#This Row],[RelatedPQ]]="","",IF((INDEX(S2PQ_relational[],MATCH(Checklist48[[#This Row],[PIGUID&amp;NO]],S2PQ_relational[PIGUID &amp; "NO"],0),1))=Checklist48[[#This Row],[PIGUID]],"niet van toepassing",""))))</f>
        <v/>
      </c>
      <c r="Q68" s="61" t="str">
        <f>IF(Checklist48[[#This Row],[N.v.t.]]="niet van toepassing",INDEX(S2PQ[[Stap 2 vragen]:[Justification]],MATCH(Checklist48[[#This Row],[RelatedPQ]],S2PQ[S2PQGUID],0),3),"")</f>
        <v/>
      </c>
      <c r="R68" s="65"/>
    </row>
    <row r="69" spans="1:18" ht="123.75" x14ac:dyDescent="0.25">
      <c r="A69" s="42"/>
      <c r="B69" s="59"/>
      <c r="C69" s="59"/>
      <c r="D69" s="60">
        <f>IF(Checklist48[[#This Row],[SGUID]]="",IF(Checklist48[[#This Row],[SSGUID]]="",0,1),1)</f>
        <v>0</v>
      </c>
      <c r="E69" s="59" t="s">
        <v>690</v>
      </c>
      <c r="F69" s="61" t="str">
        <f>_xlfn.IFNA(Checklist48[[#This Row],[RelatedPQ]],"NA")</f>
        <v>NA</v>
      </c>
      <c r="G69" s="61" t="e">
        <f>IF(Checklist48[[#This Row],[PIGUID]]="","",INDEX(S2PQ_relational[],MATCH(Checklist48[[#This Row],[PIGUID&amp;NO]],S2PQ_relational[PIGUID &amp; "NO"],0),2))</f>
        <v>#N/A</v>
      </c>
      <c r="H69" s="61" t="str">
        <f>Checklist48[[#This Row],[PIGUID]]&amp;"NO"</f>
        <v>2tv4TW2qPQqZzCJtVpMtXfNO</v>
      </c>
      <c r="I69" s="61" t="b">
        <f>IF(Checklist48[[#This Row],[PIGUID]]="","",INDEX(PIs[NA Exempt],MATCH(Checklist48[[#This Row],[PIGUID]],PIs[GUID],0),1))</f>
        <v>0</v>
      </c>
      <c r="J69" s="61" t="str">
        <f>IF(Checklist48[[#This Row],[SGUID]]="",IF(Checklist48[[#This Row],[SSGUID]]="",IF(Checklist48[[#This Row],[PIGUID]]="","",INDEX(PIs[[Column1]:[SS]],MATCH(Checklist48[[#This Row],[PIGUID]],PIs[GUID],0),2)),INDEX(PIs[[Column1]:[SS]],MATCH(Checklist48[[#This Row],[SSGUID]],PIs[SSGUID],0),18)),INDEX(PIs[[Column1]:[SS]],MATCH(Checklist48[[#This Row],[SGUID]],PIs[SGUID],0),14))</f>
        <v>FO 04.03.01</v>
      </c>
      <c r="K69"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neemt deel aan substraatrecycling.</v>
      </c>
      <c r="L69" s="61" t="str">
        <f>IF(Checklist48[[#This Row],[SGUID]]="",IF(Checklist48[[#This Row],[SSGUID]]="",INDEX(PIs[[Column1]:[SS]],MATCH(Checklist48[[#This Row],[PIGUID]],PIs[GUID],0),6),""),"")</f>
        <v>De producent moet registraties bewaren waarin de data en hoeveelheden gerecycled substraat worden gedocumenteerd. Facturen/afleverbonnen worden geaccepteerd. Als er niet wordt deelgenomen aan een beschikbaar recyclingprogramma, moet dit verantwoord worden.
Deelname aan een recyclingprogramma buiten het bedrijf wordt geaccepteerd.
Niet van toepassing op potplanten die samen met het substraat worden verkocht.
“N.v.t.” als er geen afval van substraat is.</v>
      </c>
      <c r="M69" s="61" t="str">
        <f>IF(Checklist48[[#This Row],[SSGUID]]="",IF(Checklist48[[#This Row],[PIGUID]]="","",INDEX(PIs[[Column1]:[SS]],MATCH(Checklist48[[#This Row],[PIGUID]],PIs[GUID],0),8)),"")</f>
        <v>Minor Must</v>
      </c>
      <c r="N69" s="65"/>
      <c r="O69" s="65"/>
      <c r="P69" s="61" t="str">
        <f>IF(Checklist48[[#This Row],[ifna]]="NA","",IF(Checklist48[[#This Row],[RelatedPQ]]=0,"",IF(Checklist48[[#This Row],[RelatedPQ]]="","",IF((INDEX(S2PQ_relational[],MATCH(Checklist48[[#This Row],[PIGUID&amp;NO]],S2PQ_relational[PIGUID &amp; "NO"],0),1))=Checklist48[[#This Row],[PIGUID]],"niet van toepassing",""))))</f>
        <v/>
      </c>
      <c r="Q69" s="61" t="str">
        <f>IF(Checklist48[[#This Row],[N.v.t.]]="niet van toepassing",INDEX(S2PQ[[Stap 2 vragen]:[Justification]],MATCH(Checklist48[[#This Row],[RelatedPQ]],S2PQ[S2PQGUID],0),3),"")</f>
        <v/>
      </c>
      <c r="R69" s="65"/>
    </row>
    <row r="70" spans="1:18" ht="247.5" x14ac:dyDescent="0.25">
      <c r="A70" s="42"/>
      <c r="B70" s="59"/>
      <c r="C70" s="59"/>
      <c r="D70" s="60">
        <f>IF(Checklist48[[#This Row],[SGUID]]="",IF(Checklist48[[#This Row],[SSGUID]]="",0,1),1)</f>
        <v>0</v>
      </c>
      <c r="E70" s="59" t="s">
        <v>702</v>
      </c>
      <c r="F70" s="61" t="str">
        <f>_xlfn.IFNA(Checklist48[[#This Row],[RelatedPQ]],"NA")</f>
        <v>NA</v>
      </c>
      <c r="G70" s="61" t="e">
        <f>IF(Checklist48[[#This Row],[PIGUID]]="","",INDEX(S2PQ_relational[],MATCH(Checklist48[[#This Row],[PIGUID&amp;NO]],S2PQ_relational[PIGUID &amp; "NO"],0),2))</f>
        <v>#N/A</v>
      </c>
      <c r="H70" s="61" t="str">
        <f>Checklist48[[#This Row],[PIGUID]]&amp;"NO"</f>
        <v>3JEp9Z2OdjxYyKhQS8bBHMNO</v>
      </c>
      <c r="I70" s="61" t="b">
        <f>IF(Checklist48[[#This Row],[PIGUID]]="","",INDEX(PIs[NA Exempt],MATCH(Checklist48[[#This Row],[PIGUID]],PIs[GUID],0),1))</f>
        <v>0</v>
      </c>
      <c r="J70" s="61" t="str">
        <f>IF(Checklist48[[#This Row],[SGUID]]="",IF(Checklist48[[#This Row],[SSGUID]]="",IF(Checklist48[[#This Row],[PIGUID]]="","",INDEX(PIs[[Column1]:[SS]],MATCH(Checklist48[[#This Row],[PIGUID]],PIs[GUID],0),2)),INDEX(PIs[[Column1]:[SS]],MATCH(Checklist48[[#This Row],[SSGUID]],PIs[SSGUID],0),18)),INDEX(PIs[[Column1]:[SS]],MATCH(Checklist48[[#This Row],[SGUID]],PIs[SGUID],0),14))</f>
        <v>FO 04.03.02</v>
      </c>
      <c r="K70"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chemicaliën die worden gebruikt om substraten te ontsmetten voor hergebruik.</v>
      </c>
      <c r="L70" s="61" t="str">
        <f>IF(Checklist48[[#This Row],[SGUID]]="",IF(Checklist48[[#This Row],[SSGUID]]="",INDEX(PIs[[Column1]:[SS]],MATCH(Checklist48[[#This Row],[PIGUID]],PIs[GUID],0),6),""),"")</f>
        <v>Indien ontsmetting van de substraten elders plaatsvindt, moeten de naam en de locatie van het bedrijf dat het substraat ontsmet geregistreerd worden. Ook moeten de naam en de werkzame stof van de chemicaliën worden gebruikt.
Als substraten op het bedrijf ontsmet worden, moet de naam of de referentie van het perceel of de kas geregistreerd worden.
Het volgende is volledig en correct geregistreerd:
\- data van ontsmetting (dag/maand/jaar);
\- naam en werkzame stof die is gebruikt;
\- gebruikte machines (bijv. 1000 l-tank);
\- gebruikte methode (dompelen, benevelen);
\- naam van uitvoerder (de persoon die de chemicaliën daadwerkelijk heeft toegepast en de ontsmetting heeft uitgevoerd);
\- veiligheidstermijn voorafgaand aan het planten.
Indien van toepassing en haalbaar, moet stomen of andere niet-chemische alternatieven worden ingezet om substraten te ontsmetten die worden hergebruikt.</v>
      </c>
      <c r="M70" s="61" t="str">
        <f>IF(Checklist48[[#This Row],[SSGUID]]="",IF(Checklist48[[#This Row],[PIGUID]]="","",INDEX(PIs[[Column1]:[SS]],MATCH(Checklist48[[#This Row],[PIGUID]],PIs[GUID],0),8)),"")</f>
        <v>Minor Must</v>
      </c>
      <c r="N70" s="65"/>
      <c r="O70" s="65"/>
      <c r="P70" s="61" t="str">
        <f>IF(Checklist48[[#This Row],[ifna]]="NA","",IF(Checklist48[[#This Row],[RelatedPQ]]=0,"",IF(Checklist48[[#This Row],[RelatedPQ]]="","",IF((INDEX(S2PQ_relational[],MATCH(Checklist48[[#This Row],[PIGUID&amp;NO]],S2PQ_relational[PIGUID &amp; "NO"],0),1))=Checklist48[[#This Row],[PIGUID]],"niet van toepassing",""))))</f>
        <v/>
      </c>
      <c r="Q70" s="61" t="str">
        <f>IF(Checklist48[[#This Row],[N.v.t.]]="niet van toepassing",INDEX(S2PQ[[Stap 2 vragen]:[Justification]],MATCH(Checklist48[[#This Row],[RelatedPQ]],S2PQ[S2PQGUID],0),3),"")</f>
        <v/>
      </c>
      <c r="R70" s="65"/>
    </row>
    <row r="71" spans="1:18" ht="45" x14ac:dyDescent="0.25">
      <c r="A71" s="42"/>
      <c r="B71" s="59"/>
      <c r="C71" s="59"/>
      <c r="D71" s="60">
        <f>IF(Checklist48[[#This Row],[SGUID]]="",IF(Checklist48[[#This Row],[SSGUID]]="",0,1),1)</f>
        <v>0</v>
      </c>
      <c r="E71" s="59" t="s">
        <v>423</v>
      </c>
      <c r="F71" s="61" t="str">
        <f>_xlfn.IFNA(Checklist48[[#This Row],[RelatedPQ]],"NA")</f>
        <v>NA</v>
      </c>
      <c r="G71" s="61" t="e">
        <f>IF(Checklist48[[#This Row],[PIGUID]]="","",INDEX(S2PQ_relational[],MATCH(Checklist48[[#This Row],[PIGUID&amp;NO]],S2PQ_relational[PIGUID &amp; "NO"],0),2))</f>
        <v>#N/A</v>
      </c>
      <c r="H71" s="61" t="str">
        <f>Checklist48[[#This Row],[PIGUID]]&amp;"NO"</f>
        <v>7GJHldkb3WbO9dD9xzdm4ZNO</v>
      </c>
      <c r="I71" s="61" t="b">
        <f>IF(Checklist48[[#This Row],[PIGUID]]="","",INDEX(PIs[NA Exempt],MATCH(Checklist48[[#This Row],[PIGUID]],PIs[GUID],0),1))</f>
        <v>0</v>
      </c>
      <c r="J71" s="61" t="str">
        <f>IF(Checklist48[[#This Row],[SGUID]]="",IF(Checklist48[[#This Row],[SSGUID]]="",IF(Checklist48[[#This Row],[PIGUID]]="","",INDEX(PIs[[Column1]:[SS]],MATCH(Checklist48[[#This Row],[PIGUID]],PIs[GUID],0),2)),INDEX(PIs[[Column1]:[SS]],MATCH(Checklist48[[#This Row],[SSGUID]],PIs[SSGUID],0),18)),INDEX(PIs[[Column1]:[SS]],MATCH(Checklist48[[#This Row],[SGUID]],PIs[SGUID],0),14))</f>
        <v>FO 04.03.03</v>
      </c>
      <c r="K71" s="61" t="str">
        <f>IF(Checklist48[[#This Row],[SGUID]]="",IF(Checklist48[[#This Row],[SSGUID]]="",IF(Checklist48[[#This Row],[PIGUID]]="","",INDEX(PIs[[Column1]:[SS]],MATCH(Checklist48[[#This Row],[PIGUID]],PIs[GUID],0),4)),INDEX(PIs[[Column1]:[Ssbody]],MATCH(Checklist48[[#This Row],[SSGUID]],PIs[SSGUID],0),19)),INDEX(PIs[[Column1]:[SS]],MATCH(Checklist48[[#This Row],[SGUID]],PIs[SGUID],0),15))</f>
        <v>Natuurlijke substraten zijn niet afkomstig uit aangewezen beschermde gebieden.</v>
      </c>
      <c r="L71" s="61" t="str">
        <f>IF(Checklist48[[#This Row],[SGUID]]="",IF(Checklist48[[#This Row],[SSGUID]]="",INDEX(PIs[[Column1]:[SS]],MATCH(Checklist48[[#This Row],[PIGUID]],PIs[GUID],0),6),""),"")</f>
        <v>Er moeten registraties zijn waaruit de herkomst van het gebruikte natuurlijke substraat blijkt. Deze registraties moeten aantonen dat het substraat niet afkomstig is uit aangewezen beschermde gebieden.</v>
      </c>
      <c r="M71" s="61" t="str">
        <f>IF(Checklist48[[#This Row],[SSGUID]]="",IF(Checklist48[[#This Row],[PIGUID]]="","",INDEX(PIs[[Column1]:[SS]],MATCH(Checklist48[[#This Row],[PIGUID]],PIs[GUID],0),8)),"")</f>
        <v>Major Must</v>
      </c>
      <c r="N71" s="65"/>
      <c r="O71" s="65"/>
      <c r="P71" s="61" t="str">
        <f>IF(Checklist48[[#This Row],[ifna]]="NA","",IF(Checklist48[[#This Row],[RelatedPQ]]=0,"",IF(Checklist48[[#This Row],[RelatedPQ]]="","",IF((INDEX(S2PQ_relational[],MATCH(Checklist48[[#This Row],[PIGUID&amp;NO]],S2PQ_relational[PIGUID &amp; "NO"],0),1))=Checklist48[[#This Row],[PIGUID]],"niet van toepassing",""))))</f>
        <v/>
      </c>
      <c r="Q71" s="61" t="str">
        <f>IF(Checklist48[[#This Row],[N.v.t.]]="niet van toepassing",INDEX(S2PQ[[Stap 2 vragen]:[Justification]],MATCH(Checklist48[[#This Row],[RelatedPQ]],S2PQ[S2PQGUID],0),3),"")</f>
        <v/>
      </c>
      <c r="R71" s="65"/>
    </row>
    <row r="72" spans="1:18" ht="146.25" x14ac:dyDescent="0.25">
      <c r="A72" s="42"/>
      <c r="B72" s="59"/>
      <c r="C72" s="59"/>
      <c r="D72" s="60">
        <f>IF(Checklist48[[#This Row],[SGUID]]="",IF(Checklist48[[#This Row],[SSGUID]]="",0,1),1)</f>
        <v>0</v>
      </c>
      <c r="E72" s="59" t="s">
        <v>443</v>
      </c>
      <c r="F72" s="61" t="str">
        <f>_xlfn.IFNA(Checklist48[[#This Row],[RelatedPQ]],"NA")</f>
        <v>NA</v>
      </c>
      <c r="G72" s="61" t="e">
        <f>IF(Checklist48[[#This Row],[PIGUID]]="","",INDEX(S2PQ_relational[],MATCH(Checklist48[[#This Row],[PIGUID&amp;NO]],S2PQ_relational[PIGUID &amp; "NO"],0),2))</f>
        <v>#N/A</v>
      </c>
      <c r="H72" s="61" t="str">
        <f>Checklist48[[#This Row],[PIGUID]]&amp;"NO"</f>
        <v>6p8eHn0JMjasmwCN7u2anSNO</v>
      </c>
      <c r="I72" s="61" t="b">
        <f>IF(Checklist48[[#This Row],[PIGUID]]="","",INDEX(PIs[NA Exempt],MATCH(Checklist48[[#This Row],[PIGUID]],PIs[GUID],0),1))</f>
        <v>0</v>
      </c>
      <c r="J72" s="61" t="str">
        <f>IF(Checklist48[[#This Row],[SGUID]]="",IF(Checklist48[[#This Row],[SSGUID]]="",IF(Checklist48[[#This Row],[PIGUID]]="","",INDEX(PIs[[Column1]:[SS]],MATCH(Checklist48[[#This Row],[PIGUID]],PIs[GUID],0),2)),INDEX(PIs[[Column1]:[SS]],MATCH(Checklist48[[#This Row],[SSGUID]],PIs[SSGUID],0),18)),INDEX(PIs[[Column1]:[SS]],MATCH(Checklist48[[#This Row],[SGUID]],PIs[SGUID],0),14))</f>
        <v>FO 04.03.04</v>
      </c>
      <c r="K72" s="61" t="str">
        <f>IF(Checklist48[[#This Row],[SGUID]]="",IF(Checklist48[[#This Row],[SSGUID]]="",IF(Checklist48[[#This Row],[PIGUID]]="","",INDEX(PIs[[Column1]:[SS]],MATCH(Checklist48[[#This Row],[PIGUID]],PIs[GUID],0),4)),INDEX(PIs[[Column1]:[Ssbody]],MATCH(Checklist48[[#This Row],[SSGUID]],PIs[SSGUID],0),19)),INDEX(PIs[[Column1]:[SS]],MATCH(Checklist48[[#This Row],[SGUID]],PIs[SGUID],0),15))</f>
        <v>Minstens 10% van het volume van substraten dat in de productie wordt gebruikt, is een alternatief voor veen, er is een plan om de gebruikte hoeveelheid veen voortdurend te verminderen, en er is een plan om alleen verantwoord gewonnen veen te gebruiken.</v>
      </c>
      <c r="L72" s="61" t="str">
        <f>IF(Checklist48[[#This Row],[SGUID]]="",IF(Checklist48[[#This Row],[SSGUID]]="",INDEX(PIs[[Column1]:[SS]],MATCH(Checklist48[[#This Row],[PIGUID]],PIs[GUID],0),6),""),"")</f>
        <v>Er moet bewijs beschikbaar zijn dat minstens 10% van het totale volume aan grondstoffen in substraten dat in de productie wordt gebruikt, geen veen is, maar een hernieuwbaar alternatief hiervoor (hernieuwbaar verwijst naar minder dan 50 jaar).
Er moet een gedocumenteerde rechtvaardiging zijn in gevallen waarin vervanging niet haalbaar is.
Veen verwijst naar veenmos (Sphagnum sp.), niet naar kokosgruis of ander soort veen.
Verantwoord gewonnen veen verwijst naar veen dat met certificering is geteeld, bijv. het certificaat “Responsibly Produced Peat (RPP)”.</v>
      </c>
      <c r="M72" s="61" t="str">
        <f>IF(Checklist48[[#This Row],[SSGUID]]="",IF(Checklist48[[#This Row],[PIGUID]]="","",INDEX(PIs[[Column1]:[SS]],MATCH(Checklist48[[#This Row],[PIGUID]],PIs[GUID],0),8)),"")</f>
        <v>Minor Must</v>
      </c>
      <c r="N72" s="65"/>
      <c r="O72" s="65"/>
      <c r="P72" s="61" t="str">
        <f>IF(Checklist48[[#This Row],[ifna]]="NA","",IF(Checklist48[[#This Row],[RelatedPQ]]=0,"",IF(Checklist48[[#This Row],[RelatedPQ]]="","",IF((INDEX(S2PQ_relational[],MATCH(Checklist48[[#This Row],[PIGUID&amp;NO]],S2PQ_relational[PIGUID &amp; "NO"],0),1))=Checklist48[[#This Row],[PIGUID]],"niet van toepassing",""))))</f>
        <v/>
      </c>
      <c r="Q72" s="61" t="str">
        <f>IF(Checklist48[[#This Row],[N.v.t.]]="niet van toepassing",INDEX(S2PQ[[Stap 2 vragen]:[Justification]],MATCH(Checklist48[[#This Row],[RelatedPQ]],S2PQ[S2PQGUID],0),3),"")</f>
        <v/>
      </c>
      <c r="R72" s="65"/>
    </row>
    <row r="73" spans="1:18" ht="33.75" x14ac:dyDescent="0.25">
      <c r="A73" s="42"/>
      <c r="B73" s="59"/>
      <c r="C73" s="59" t="s">
        <v>379</v>
      </c>
      <c r="D73" s="60">
        <f>IF(Checklist48[[#This Row],[SGUID]]="",IF(Checklist48[[#This Row],[SSGUID]]="",0,1),1)</f>
        <v>1</v>
      </c>
      <c r="E73" s="59"/>
      <c r="F73" s="61" t="str">
        <f>_xlfn.IFNA(Checklist48[[#This Row],[RelatedPQ]],"NA")</f>
        <v/>
      </c>
      <c r="G73" s="61" t="str">
        <f>IF(Checklist48[[#This Row],[PIGUID]]="","",INDEX(S2PQ_relational[],MATCH(Checklist48[[#This Row],[PIGUID&amp;NO]],S2PQ_relational[PIGUID &amp; "NO"],0),2))</f>
        <v/>
      </c>
      <c r="H73" s="61" t="str">
        <f>Checklist48[[#This Row],[PIGUID]]&amp;"NO"</f>
        <v>NO</v>
      </c>
      <c r="I73" s="61" t="str">
        <f>IF(Checklist48[[#This Row],[PIGUID]]="","",INDEX(PIs[NA Exempt],MATCH(Checklist48[[#This Row],[PIGUID]],PIs[GUID],0),1))</f>
        <v/>
      </c>
      <c r="J73" s="61" t="str">
        <f>IF(Checklist48[[#This Row],[SGUID]]="",IF(Checklist48[[#This Row],[SSGUID]]="",IF(Checklist48[[#This Row],[PIGUID]]="","",INDEX(PIs[[Column1]:[SS]],MATCH(Checklist48[[#This Row],[PIGUID]],PIs[GUID],0),2)),INDEX(PIs[[Column1]:[SS]],MATCH(Checklist48[[#This Row],[SSGUID]],PIs[SSGUID],0),18)),INDEX(PIs[[Column1]:[SS]],MATCH(Checklist48[[#This Row],[SGUID]],PIs[SGUID],0),14))</f>
        <v>FO 04.04 Nutriëntenbehoefte</v>
      </c>
      <c r="K73" s="61" t="str">
        <f>IF(Checklist48[[#This Row],[SGUID]]="",IF(Checklist48[[#This Row],[SSGUID]]="",IF(Checklist48[[#This Row],[PIGUID]]="","",INDEX(PIs[[Column1]:[SS]],MATCH(Checklist48[[#This Row],[PIGUID]],PIs[GUID],0),4)),INDEX(PIs[[Column1]:[Ssbody]],MATCH(Checklist48[[#This Row],[SSGUID]],PIs[SSGUID],0),19)),INDEX(PIs[[Column1]:[SS]],MATCH(Checklist48[[#This Row],[SGUID]],PIs[SGUID],0),15))</f>
        <v>-</v>
      </c>
      <c r="L73" s="61" t="str">
        <f>IF(Checklist48[[#This Row],[SGUID]]="",IF(Checklist48[[#This Row],[SSGUID]]="",INDEX(PIs[[Column1]:[SS]],MATCH(Checklist48[[#This Row],[PIGUID]],PIs[GUID],0),6),""),"")</f>
        <v/>
      </c>
      <c r="M73" s="61" t="str">
        <f>IF(Checklist48[[#This Row],[SSGUID]]="",IF(Checklist48[[#This Row],[PIGUID]]="","",INDEX(PIs[[Column1]:[SS]],MATCH(Checklist48[[#This Row],[PIGUID]],PIs[GUID],0),8)),"")</f>
        <v/>
      </c>
      <c r="N73" s="65"/>
      <c r="O73" s="65"/>
      <c r="P73" s="61" t="str">
        <f>IF(Checklist48[[#This Row],[ifna]]="NA","",IF(Checklist48[[#This Row],[RelatedPQ]]=0,"",IF(Checklist48[[#This Row],[RelatedPQ]]="","",IF((INDEX(S2PQ_relational[],MATCH(Checklist48[[#This Row],[PIGUID&amp;NO]],S2PQ_relational[PIGUID &amp; "NO"],0),1))=Checklist48[[#This Row],[PIGUID]],"niet van toepassing",""))))</f>
        <v/>
      </c>
      <c r="Q73" s="61" t="str">
        <f>IF(Checklist48[[#This Row],[N.v.t.]]="niet van toepassing",INDEX(S2PQ[[Stap 2 vragen]:[Justification]],MATCH(Checklist48[[#This Row],[RelatedPQ]],S2PQ[S2PQGUID],0),3),"")</f>
        <v/>
      </c>
      <c r="R73" s="65"/>
    </row>
    <row r="74" spans="1:18" ht="236.25" x14ac:dyDescent="0.25">
      <c r="A74" s="42"/>
      <c r="B74" s="59"/>
      <c r="C74" s="59"/>
      <c r="D74" s="60">
        <f>IF(Checklist48[[#This Row],[SGUID]]="",IF(Checklist48[[#This Row],[SSGUID]]="",0,1),1)</f>
        <v>0</v>
      </c>
      <c r="E74" s="59" t="s">
        <v>373</v>
      </c>
      <c r="F74" s="61" t="str">
        <f>_xlfn.IFNA(Checklist48[[#This Row],[RelatedPQ]],"NA")</f>
        <v>NA</v>
      </c>
      <c r="G74" s="61" t="e">
        <f>IF(Checklist48[[#This Row],[PIGUID]]="","",INDEX(S2PQ_relational[],MATCH(Checklist48[[#This Row],[PIGUID&amp;NO]],S2PQ_relational[PIGUID &amp; "NO"],0),2))</f>
        <v>#N/A</v>
      </c>
      <c r="H74" s="61" t="str">
        <f>Checklist48[[#This Row],[PIGUID]]&amp;"NO"</f>
        <v>7hMevDUzptlKptbCXwxgERNO</v>
      </c>
      <c r="I74" s="61" t="b">
        <f>IF(Checklist48[[#This Row],[PIGUID]]="","",INDEX(PIs[NA Exempt],MATCH(Checklist48[[#This Row],[PIGUID]],PIs[GUID],0),1))</f>
        <v>0</v>
      </c>
      <c r="J74" s="61" t="str">
        <f>IF(Checklist48[[#This Row],[SGUID]]="",IF(Checklist48[[#This Row],[SSGUID]]="",IF(Checklist48[[#This Row],[PIGUID]]="","",INDEX(PIs[[Column1]:[SS]],MATCH(Checklist48[[#This Row],[PIGUID]],PIs[GUID],0),2)),INDEX(PIs[[Column1]:[SS]],MATCH(Checklist48[[#This Row],[SSGUID]],PIs[SSGUID],0),18)),INDEX(PIs[[Column1]:[SS]],MATCH(Checklist48[[#This Row],[SGUID]],PIs[SGUID],0),14))</f>
        <v>FO 04.04.01</v>
      </c>
      <c r="K74" s="61" t="str">
        <f>IF(Checklist48[[#This Row],[SGUID]]="",IF(Checklist48[[#This Row],[SSGUID]]="",IF(Checklist48[[#This Row],[PIGUID]]="","",INDEX(PIs[[Column1]:[SS]],MATCH(Checklist48[[#This Row],[PIGUID]],PIs[GUID],0),4)),INDEX(PIs[[Column1]:[Ssbody]],MATCH(Checklist48[[#This Row],[SSGUID]],PIs[SSGUID],0),19)),INDEX(PIs[[Column1]:[SS]],MATCH(Checklist48[[#This Row],[SGUID]],PIs[SGUID],0),15))</f>
        <v>De toepassing van meststoffen neemt de behoeften van het gewas en de nutriëntenbijdrage van meststoffen in acht, om het verlies van nutriënten te minimaliseren.</v>
      </c>
      <c r="L74" s="61" t="str">
        <f>IF(Checklist48[[#This Row],[SGUID]]="",IF(Checklist48[[#This Row],[SSGUID]]="",INDEX(PIs[[Column1]:[SS]],MATCH(Checklist48[[#This Row],[PIGUID]],PIs[GUID],0),6),""),"")</f>
        <v>De producent moet een programma maken voor het toepassen van meststoffen (tijd, frequentie en hoeveelheid) om het verlies van nutriënten te minimaliseren. Het programma moet het volgende in overweging nemen:
\- de voedingsbehoeften van het gewas;
\- de voedingsbijdrage van meststoftoepassingen, met inbegrip van organische mest en water dat bij irrigatie wordt gebruikt;
\- behoud van de vruchtbaarheid van de bodem.
Registraties van analyses en/of gewasspecifieke documentatie moeten aanwezig zijn ter bewijsvoering.
De producent moet ten minste een keer voor elk afzonderlijk geoogst gewas en op een verantwoorde, regelmatige basis (bijv. elke twee weken in een gesloten systeem) voor continu geoogst product berekeningen uitvoeren. (De analyse mag uitgevoerd worden met eigen materiaal of mobiele uitrusting).</v>
      </c>
      <c r="M74" s="61" t="str">
        <f>IF(Checklist48[[#This Row],[SSGUID]]="",IF(Checklist48[[#This Row],[PIGUID]]="","",INDEX(PIs[[Column1]:[SS]],MATCH(Checklist48[[#This Row],[PIGUID]],PIs[GUID],0),8)),"")</f>
        <v>Minor Must</v>
      </c>
      <c r="N74" s="65"/>
      <c r="O74" s="65"/>
      <c r="P74" s="61" t="str">
        <f>IF(Checklist48[[#This Row],[ifna]]="NA","",IF(Checklist48[[#This Row],[RelatedPQ]]=0,"",IF(Checklist48[[#This Row],[RelatedPQ]]="","",IF((INDEX(S2PQ_relational[],MATCH(Checklist48[[#This Row],[PIGUID&amp;NO]],S2PQ_relational[PIGUID &amp; "NO"],0),1))=Checklist48[[#This Row],[PIGUID]],"niet van toepassing",""))))</f>
        <v/>
      </c>
      <c r="Q74" s="61" t="str">
        <f>IF(Checklist48[[#This Row],[N.v.t.]]="niet van toepassing",INDEX(S2PQ[[Stap 2 vragen]:[Justification]],MATCH(Checklist48[[#This Row],[RelatedPQ]],S2PQ[S2PQGUID],0),3),"")</f>
        <v/>
      </c>
      <c r="R74" s="65"/>
    </row>
    <row r="75" spans="1:18" ht="33.75" x14ac:dyDescent="0.25">
      <c r="A75" s="42"/>
      <c r="B75" s="59"/>
      <c r="C75" s="59" t="s">
        <v>80</v>
      </c>
      <c r="D75" s="60">
        <f>IF(Checklist48[[#This Row],[SGUID]]="",IF(Checklist48[[#This Row],[SSGUID]]="",0,1),1)</f>
        <v>1</v>
      </c>
      <c r="E75" s="59"/>
      <c r="F75" s="61" t="str">
        <f>_xlfn.IFNA(Checklist48[[#This Row],[RelatedPQ]],"NA")</f>
        <v/>
      </c>
      <c r="G75" s="61" t="str">
        <f>IF(Checklist48[[#This Row],[PIGUID]]="","",INDEX(S2PQ_relational[],MATCH(Checklist48[[#This Row],[PIGUID&amp;NO]],S2PQ_relational[PIGUID &amp; "NO"],0),2))</f>
        <v/>
      </c>
      <c r="H75" s="61" t="str">
        <f>Checklist48[[#This Row],[PIGUID]]&amp;"NO"</f>
        <v>NO</v>
      </c>
      <c r="I75" s="61" t="str">
        <f>IF(Checklist48[[#This Row],[PIGUID]]="","",INDEX(PIs[NA Exempt],MATCH(Checklist48[[#This Row],[PIGUID]],PIs[GUID],0),1))</f>
        <v/>
      </c>
      <c r="J75" s="61" t="str">
        <f>IF(Checklist48[[#This Row],[SGUID]]="",IF(Checklist48[[#This Row],[SSGUID]]="",IF(Checklist48[[#This Row],[PIGUID]]="","",INDEX(PIs[[Column1]:[SS]],MATCH(Checklist48[[#This Row],[PIGUID]],PIs[GUID],0),2)),INDEX(PIs[[Column1]:[SS]],MATCH(Checklist48[[#This Row],[SSGUID]],PIs[SSGUID],0),18)),INDEX(PIs[[Column1]:[SS]],MATCH(Checklist48[[#This Row],[SGUID]],PIs[SGUID],0),14))</f>
        <v>FO 04.05 Nutriëntengehalte</v>
      </c>
      <c r="K75" s="61" t="str">
        <f>IF(Checklist48[[#This Row],[SGUID]]="",IF(Checklist48[[#This Row],[SSGUID]]="",IF(Checklist48[[#This Row],[PIGUID]]="","",INDEX(PIs[[Column1]:[SS]],MATCH(Checklist48[[#This Row],[PIGUID]],PIs[GUID],0),4)),INDEX(PIs[[Column1]:[Ssbody]],MATCH(Checklist48[[#This Row],[SSGUID]],PIs[SSGUID],0),19)),INDEX(PIs[[Column1]:[SS]],MATCH(Checklist48[[#This Row],[SGUID]],PIs[SGUID],0),15))</f>
        <v>-</v>
      </c>
      <c r="L75" s="61" t="str">
        <f>IF(Checklist48[[#This Row],[SGUID]]="",IF(Checklist48[[#This Row],[SSGUID]]="",INDEX(PIs[[Column1]:[SS]],MATCH(Checklist48[[#This Row],[PIGUID]],PIs[GUID],0),6),""),"")</f>
        <v/>
      </c>
      <c r="M75" s="61" t="str">
        <f>IF(Checklist48[[#This Row],[SSGUID]]="",IF(Checklist48[[#This Row],[PIGUID]]="","",INDEX(PIs[[Column1]:[SS]],MATCH(Checklist48[[#This Row],[PIGUID]],PIs[GUID],0),8)),"")</f>
        <v/>
      </c>
      <c r="N75" s="65"/>
      <c r="O75" s="65"/>
      <c r="P75" s="61" t="str">
        <f>IF(Checklist48[[#This Row],[ifna]]="NA","",IF(Checklist48[[#This Row],[RelatedPQ]]=0,"",IF(Checklist48[[#This Row],[RelatedPQ]]="","",IF((INDEX(S2PQ_relational[],MATCH(Checklist48[[#This Row],[PIGUID&amp;NO]],S2PQ_relational[PIGUID &amp; "NO"],0),1))=Checklist48[[#This Row],[PIGUID]],"niet van toepassing",""))))</f>
        <v/>
      </c>
      <c r="Q75" s="61" t="str">
        <f>IF(Checklist48[[#This Row],[N.v.t.]]="niet van toepassing",INDEX(S2PQ[[Stap 2 vragen]:[Justification]],MATCH(Checklist48[[#This Row],[RelatedPQ]],S2PQ[S2PQGUID],0),3),"")</f>
        <v/>
      </c>
      <c r="R75" s="65"/>
    </row>
    <row r="76" spans="1:18" ht="90" x14ac:dyDescent="0.25">
      <c r="A76" s="42"/>
      <c r="B76" s="59"/>
      <c r="C76" s="59"/>
      <c r="D76" s="60">
        <f>IF(Checklist48[[#This Row],[SGUID]]="",IF(Checklist48[[#This Row],[SSGUID]]="",0,1),1)</f>
        <v>0</v>
      </c>
      <c r="E76" s="59" t="s">
        <v>720</v>
      </c>
      <c r="F76" s="61" t="str">
        <f>_xlfn.IFNA(Checklist48[[#This Row],[RelatedPQ]],"NA")</f>
        <v>NA</v>
      </c>
      <c r="G76" s="61" t="e">
        <f>IF(Checklist48[[#This Row],[PIGUID]]="","",INDEX(S2PQ_relational[],MATCH(Checklist48[[#This Row],[PIGUID&amp;NO]],S2PQ_relational[PIGUID &amp; "NO"],0),2))</f>
        <v>#N/A</v>
      </c>
      <c r="H76" s="61" t="str">
        <f>Checklist48[[#This Row],[PIGUID]]&amp;"NO"</f>
        <v>6PgJUOQP7XxD6372lBM8lXNO</v>
      </c>
      <c r="I76" s="61" t="b">
        <f>IF(Checklist48[[#This Row],[PIGUID]]="","",INDEX(PIs[NA Exempt],MATCH(Checklist48[[#This Row],[PIGUID]],PIs[GUID],0),1))</f>
        <v>0</v>
      </c>
      <c r="J76" s="61" t="str">
        <f>IF(Checklist48[[#This Row],[SGUID]]="",IF(Checklist48[[#This Row],[SSGUID]]="",IF(Checklist48[[#This Row],[PIGUID]]="","",INDEX(PIs[[Column1]:[SS]],MATCH(Checklist48[[#This Row],[PIGUID]],PIs[GUID],0),2)),INDEX(PIs[[Column1]:[SS]],MATCH(Checklist48[[#This Row],[SSGUID]],PIs[SSGUID],0),18)),INDEX(PIs[[Column1]:[SS]],MATCH(Checklist48[[#This Row],[SGUID]],PIs[SGUID],0),14))</f>
        <v>FO 04.05.01</v>
      </c>
      <c r="K76" s="61" t="str">
        <f>IF(Checklist48[[#This Row],[SGUID]]="",IF(Checklist48[[#This Row],[SSGUID]]="",IF(Checklist48[[#This Row],[PIGUID]]="","",INDEX(PIs[[Column1]:[SS]],MATCH(Checklist48[[#This Row],[PIGUID]],PIs[GUID],0),4)),INDEX(PIs[[Column1]:[Ssbody]],MATCH(Checklist48[[#This Row],[SSGUID]],PIs[SSGUID],0),19)),INDEX(PIs[[Column1]:[SS]],MATCH(Checklist48[[#This Row],[SGUID]],PIs[SGUID],0),15))</f>
        <v>Het gehalte aan de belangrijkste nutriënten (stikstof, fosfor, kalium) in toegepaste meststoffen is bekend.</v>
      </c>
      <c r="L76" s="61" t="str">
        <f>IF(Checklist48[[#This Row],[SGUID]]="",IF(Checklist48[[#This Row],[SSGUID]]="",INDEX(PIs[[Column1]:[SS]],MATCH(Checklist48[[#This Row],[PIGUID]],PIs[GUID],0),6),""),"")</f>
        <v>Gedocumenteerd bewijs/etiketten met het gehalte aan de belangrijkste nutriënten (of erkende standaardwaarden) moet beschikbaar zijn voor alle meststoffen (organisch en anorganisch) die zijn gebruikt op geregistreerde gewassen in de afgelopen 24 maanden. In het geval van de eerste audit, behoren registraties beschikbaar te zijn van de afgelopen drie maanden.</v>
      </c>
      <c r="M76" s="61" t="str">
        <f>IF(Checklist48[[#This Row],[SSGUID]]="",IF(Checklist48[[#This Row],[PIGUID]]="","",INDEX(PIs[[Column1]:[SS]],MATCH(Checklist48[[#This Row],[PIGUID]],PIs[GUID],0),8)),"")</f>
        <v>Minor Must</v>
      </c>
      <c r="N76" s="65"/>
      <c r="O76" s="65"/>
      <c r="P76" s="61" t="str">
        <f>IF(Checklist48[[#This Row],[ifna]]="NA","",IF(Checklist48[[#This Row],[RelatedPQ]]=0,"",IF(Checklist48[[#This Row],[RelatedPQ]]="","",IF((INDEX(S2PQ_relational[],MATCH(Checklist48[[#This Row],[PIGUID&amp;NO]],S2PQ_relational[PIGUID &amp; "NO"],0),1))=Checklist48[[#This Row],[PIGUID]],"niet van toepassing",""))))</f>
        <v/>
      </c>
      <c r="Q76" s="61" t="str">
        <f>IF(Checklist48[[#This Row],[N.v.t.]]="niet van toepassing",INDEX(S2PQ[[Stap 2 vragen]:[Justification]],MATCH(Checklist48[[#This Row],[RelatedPQ]],S2PQ[S2PQGUID],0),3),"")</f>
        <v/>
      </c>
      <c r="R76" s="65"/>
    </row>
    <row r="77" spans="1:18" ht="78.75" x14ac:dyDescent="0.25">
      <c r="A77" s="42"/>
      <c r="B77" s="59"/>
      <c r="C77" s="59"/>
      <c r="D77" s="60">
        <f>IF(Checklist48[[#This Row],[SGUID]]="",IF(Checklist48[[#This Row],[SSGUID]]="",0,1),1)</f>
        <v>0</v>
      </c>
      <c r="E77" s="59" t="s">
        <v>404</v>
      </c>
      <c r="F77" s="61" t="str">
        <f>_xlfn.IFNA(Checklist48[[#This Row],[RelatedPQ]],"NA")</f>
        <v>NA</v>
      </c>
      <c r="G77" s="61" t="e">
        <f>IF(Checklist48[[#This Row],[PIGUID]]="","",INDEX(S2PQ_relational[],MATCH(Checklist48[[#This Row],[PIGUID&amp;NO]],S2PQ_relational[PIGUID &amp; "NO"],0),2))</f>
        <v>#N/A</v>
      </c>
      <c r="H77" s="61" t="str">
        <f>Checklist48[[#This Row],[PIGUID]]&amp;"NO"</f>
        <v>5mSlaOszUEHd0BAbqSmBbWNO</v>
      </c>
      <c r="I77" s="61" t="b">
        <f>IF(Checklist48[[#This Row],[PIGUID]]="","",INDEX(PIs[NA Exempt],MATCH(Checklist48[[#This Row],[PIGUID]],PIs[GUID],0),1))</f>
        <v>0</v>
      </c>
      <c r="J77" s="61" t="str">
        <f>IF(Checklist48[[#This Row],[SGUID]]="",IF(Checklist48[[#This Row],[SSGUID]]="",IF(Checklist48[[#This Row],[PIGUID]]="","",INDEX(PIs[[Column1]:[SS]],MATCH(Checklist48[[#This Row],[PIGUID]],PIs[GUID],0),2)),INDEX(PIs[[Column1]:[SS]],MATCH(Checklist48[[#This Row],[SSGUID]],PIs[SSGUID],0),18)),INDEX(PIs[[Column1]:[SS]],MATCH(Checklist48[[#This Row],[SGUID]],PIs[SGUID],0),14))</f>
        <v>FO 04.05.02</v>
      </c>
      <c r="K77" s="61" t="str">
        <f>IF(Checklist48[[#This Row],[SGUID]]="",IF(Checklist48[[#This Row],[SSGUID]]="",IF(Checklist48[[#This Row],[PIGUID]]="","",INDEX(PIs[[Column1]:[SS]],MATCH(Checklist48[[#This Row],[PIGUID]],PIs[GUID],0),4)),INDEX(PIs[[Column1]:[Ssbody]],MATCH(Checklist48[[#This Row],[SSGUID]],PIs[SSGUID],0),19)),INDEX(PIs[[Column1]:[SS]],MATCH(Checklist48[[#This Row],[SGUID]],PIs[SGUID],0),15))</f>
        <v>Aangekochte anorganische meststoffen zijn voorzien van documenten betreffende de chemische samenstelling, inclusief zware metalen.</v>
      </c>
      <c r="L77" s="61" t="str">
        <f>IF(Checklist48[[#This Row],[SGUID]]="",IF(Checklist48[[#This Row],[SSGUID]]="",INDEX(PIs[[Column1]:[SS]],MATCH(Checklist48[[#This Row],[PIGUID]],PIs[GUID],0),6),""),"")</f>
        <v>Gedocumenteerd bewijs betreffende chemische samenstelling, waaronder zware metalen, moet beschikbaar zijn voor alle anorganische meststoffen die de afgelopen 12 maanden zijn gebruikt op geregistreerde gewassen. In het geval van de eerste audit, behoren registraties beschikbaar te zijn van de afgelopen drie maanden.</v>
      </c>
      <c r="M77" s="61" t="str">
        <f>IF(Checklist48[[#This Row],[SSGUID]]="",IF(Checklist48[[#This Row],[PIGUID]]="","",INDEX(PIs[[Column1]:[SS]],MATCH(Checklist48[[#This Row],[PIGUID]],PIs[GUID],0),8)),"")</f>
        <v>Minor Must</v>
      </c>
      <c r="N77" s="65"/>
      <c r="O77" s="65"/>
      <c r="P77" s="61" t="str">
        <f>IF(Checklist48[[#This Row],[ifna]]="NA","",IF(Checklist48[[#This Row],[RelatedPQ]]=0,"",IF(Checklist48[[#This Row],[RelatedPQ]]="","",IF((INDEX(S2PQ_relational[],MATCH(Checklist48[[#This Row],[PIGUID&amp;NO]],S2PQ_relational[PIGUID &amp; "NO"],0),1))=Checklist48[[#This Row],[PIGUID]],"niet van toepassing",""))))</f>
        <v/>
      </c>
      <c r="Q77" s="61" t="str">
        <f>IF(Checklist48[[#This Row],[N.v.t.]]="niet van toepassing",INDEX(S2PQ[[Stap 2 vragen]:[Justification]],MATCH(Checklist48[[#This Row],[RelatedPQ]],S2PQ[S2PQGUID],0),3),"")</f>
        <v/>
      </c>
      <c r="R77" s="65"/>
    </row>
    <row r="78" spans="1:18" ht="202.5" x14ac:dyDescent="0.25">
      <c r="A78" s="42"/>
      <c r="B78" s="59"/>
      <c r="C78" s="59"/>
      <c r="D78" s="60">
        <f>IF(Checklist48[[#This Row],[SGUID]]="",IF(Checklist48[[#This Row],[SSGUID]]="",0,1),1)</f>
        <v>0</v>
      </c>
      <c r="E78" s="59" t="s">
        <v>74</v>
      </c>
      <c r="F78" s="61" t="str">
        <f>_xlfn.IFNA(Checklist48[[#This Row],[RelatedPQ]],"NA")</f>
        <v>NA</v>
      </c>
      <c r="G78" s="61" t="e">
        <f>IF(Checklist48[[#This Row],[PIGUID]]="","",INDEX(S2PQ_relational[],MATCH(Checklist48[[#This Row],[PIGUID&amp;NO]],S2PQ_relational[PIGUID &amp; "NO"],0),2))</f>
        <v>#N/A</v>
      </c>
      <c r="H78" s="61" t="str">
        <f>Checklist48[[#This Row],[PIGUID]]&amp;"NO"</f>
        <v>4EKmI6V90BbBRZN1zYfwg6NO</v>
      </c>
      <c r="I78" s="61" t="b">
        <f>IF(Checklist48[[#This Row],[PIGUID]]="","",INDEX(PIs[NA Exempt],MATCH(Checklist48[[#This Row],[PIGUID]],PIs[GUID],0),1))</f>
        <v>0</v>
      </c>
      <c r="J78" s="61" t="str">
        <f>IF(Checklist48[[#This Row],[SGUID]]="",IF(Checklist48[[#This Row],[SSGUID]]="",IF(Checklist48[[#This Row],[PIGUID]]="","",INDEX(PIs[[Column1]:[SS]],MATCH(Checklist48[[#This Row],[PIGUID]],PIs[GUID],0),2)),INDEX(PIs[[Column1]:[SS]],MATCH(Checklist48[[#This Row],[SSGUID]],PIs[SSGUID],0),18)),INDEX(PIs[[Column1]:[SS]],MATCH(Checklist48[[#This Row],[SGUID]],PIs[SGUID],0),14))</f>
        <v>FO 04.05.03</v>
      </c>
      <c r="K78" s="61" t="str">
        <f>IF(Checklist48[[#This Row],[SGUID]]="",IF(Checklist48[[#This Row],[SSGUID]]="",IF(Checklist48[[#This Row],[PIGUID]]="","",INDEX(PIs[[Column1]:[SS]],MATCH(Checklist48[[#This Row],[PIGUID]],PIs[GUID],0),4)),INDEX(PIs[[Column1]:[Ssbody]],MATCH(Checklist48[[#This Row],[SSGUID]],PIs[SSGUID],0),19)),INDEX(PIs[[Column1]:[SS]],MATCH(Checklist48[[#This Row],[SGUID]],PIs[SGUID],0),15))</f>
        <v>Er wordt een risicobeoordeling uitgevoerd voor organische meststoffen in overeenstemming met het bedoelde gebruik.</v>
      </c>
      <c r="L78" s="61" t="str">
        <f>IF(Checklist48[[#This Row],[SGUID]]="",IF(Checklist48[[#This Row],[SSGUID]]="",INDEX(PIs[[Column1]:[SS]],MATCH(Checklist48[[#This Row],[PIGUID]],PIs[GUID],0),6),""),"")</f>
        <v>Er moet een risicobeoordeling voor organische meststoffen worden uitgevoerd, waarbij rekening wordt gehouden met het gewas, de gezondheid van de medewerkers en het milieu. Het volgende moet in aanmerking worden genomen:
\- type organische meststof;
\- behandelmethode om de organische meststof te verkrijgen (stabiliseren);
\- microbiële verontreiniging (ziektekiemen die gevaarlijk zijn voor planten en mensen);
\- gehalte aan onkruid/zaden;
\- gehalte aan zware metalen.
Dit is ook van toepassing op substraten afkomstig uit biogasinstallaties.
Voor commercieel verkrijgbare organische meststoffen, kunnen bijbehorende documentatie en certificeringen van kwaliteit en inhoud worden vervangen door een risicobeoordeling.</v>
      </c>
      <c r="M78" s="61" t="str">
        <f>IF(Checklist48[[#This Row],[SSGUID]]="",IF(Checklist48[[#This Row],[PIGUID]]="","",INDEX(PIs[[Column1]:[SS]],MATCH(Checklist48[[#This Row],[PIGUID]],PIs[GUID],0),8)),"")</f>
        <v>Minor Must</v>
      </c>
      <c r="N78" s="65"/>
      <c r="O78" s="65"/>
      <c r="P78" s="61" t="str">
        <f>IF(Checklist48[[#This Row],[ifna]]="NA","",IF(Checklist48[[#This Row],[RelatedPQ]]=0,"",IF(Checklist48[[#This Row],[RelatedPQ]]="","",IF((INDEX(S2PQ_relational[],MATCH(Checklist48[[#This Row],[PIGUID&amp;NO]],S2PQ_relational[PIGUID &amp; "NO"],0),1))=Checklist48[[#This Row],[PIGUID]],"niet van toepassing",""))))</f>
        <v/>
      </c>
      <c r="Q78" s="61" t="str">
        <f>IF(Checklist48[[#This Row],[N.v.t.]]="niet van toepassing",INDEX(S2PQ[[Stap 2 vragen]:[Justification]],MATCH(Checklist48[[#This Row],[RelatedPQ]],S2PQ[S2PQGUID],0),3),"")</f>
        <v/>
      </c>
      <c r="R78" s="65"/>
    </row>
    <row r="79" spans="1:18" ht="67.5" x14ac:dyDescent="0.25">
      <c r="A79" s="42"/>
      <c r="B79" s="59"/>
      <c r="C79" s="59"/>
      <c r="D79" s="60">
        <f>IF(Checklist48[[#This Row],[SGUID]]="",IF(Checklist48[[#This Row],[SSGUID]]="",0,1),1)</f>
        <v>0</v>
      </c>
      <c r="E79" s="59" t="s">
        <v>88</v>
      </c>
      <c r="F79" s="61" t="str">
        <f>_xlfn.IFNA(Checklist48[[#This Row],[RelatedPQ]],"NA")</f>
        <v>NA</v>
      </c>
      <c r="G79" s="61" t="e">
        <f>IF(Checklist48[[#This Row],[PIGUID]]="","",INDEX(S2PQ_relational[],MATCH(Checklist48[[#This Row],[PIGUID&amp;NO]],S2PQ_relational[PIGUID &amp; "NO"],0),2))</f>
        <v>#N/A</v>
      </c>
      <c r="H79" s="61" t="str">
        <f>Checklist48[[#This Row],[PIGUID]]&amp;"NO"</f>
        <v>1JT3rh2ZAKh85BfXXhPzg9NO</v>
      </c>
      <c r="I79" s="61" t="b">
        <f>IF(Checklist48[[#This Row],[PIGUID]]="","",INDEX(PIs[NA Exempt],MATCH(Checklist48[[#This Row],[PIGUID]],PIs[GUID],0),1))</f>
        <v>0</v>
      </c>
      <c r="J79" s="61" t="str">
        <f>IF(Checklist48[[#This Row],[SGUID]]="",IF(Checklist48[[#This Row],[SSGUID]]="",IF(Checklist48[[#This Row],[PIGUID]]="","",INDEX(PIs[[Column1]:[SS]],MATCH(Checklist48[[#This Row],[PIGUID]],PIs[GUID],0),2)),INDEX(PIs[[Column1]:[SS]],MATCH(Checklist48[[#This Row],[SSGUID]],PIs[SSGUID],0),18)),INDEX(PIs[[Column1]:[SS]],MATCH(Checklist48[[#This Row],[SGUID]],PIs[SGUID],0),14))</f>
        <v>FO 04.05.04</v>
      </c>
      <c r="K79" s="61" t="str">
        <f>IF(Checklist48[[#This Row],[SGUID]]="",IF(Checklist48[[#This Row],[SSGUID]]="",IF(Checklist48[[#This Row],[PIGUID]]="","",INDEX(PIs[[Column1]:[SS]],MATCH(Checklist48[[#This Row],[PIGUID]],PIs[GUID],0),4)),INDEX(PIs[[Column1]:[Ssbody]],MATCH(Checklist48[[#This Row],[SSGUID]],PIs[SSGUID],0),19)),INDEX(PIs[[Column1]:[SS]],MATCH(Checklist48[[#This Row],[SGUID]],PIs[SGUID],0),15))</f>
        <v>Het gebruik van rioolslib op het bedrijf is verboden.</v>
      </c>
      <c r="L79" s="61" t="str">
        <f>IF(Checklist48[[#This Row],[SGUID]]="",IF(Checklist48[[#This Row],[SSGUID]]="",INDEX(PIs[[Column1]:[SS]],MATCH(Checklist48[[#This Row],[PIGUID]],PIs[GUID],0),6),""),"")</f>
        <v>Er mag nooit rioolslib worden gebruikt voor de productie van geregistreerde gewassen. Het gebruik van rioolslib dat gecomposteerd of verwerkt is in een commercieel verkrijgbaar product is niet toegestaan, ongeacht het wettelijke gebruik volgens de geldende regelgeving.</v>
      </c>
      <c r="M79" s="61" t="str">
        <f>IF(Checklist48[[#This Row],[SSGUID]]="",IF(Checklist48[[#This Row],[PIGUID]]="","",INDEX(PIs[[Column1]:[SS]],MATCH(Checklist48[[#This Row],[PIGUID]],PIs[GUID],0),8)),"")</f>
        <v>Major Must</v>
      </c>
      <c r="N79" s="65"/>
      <c r="O79" s="65"/>
      <c r="P79" s="61" t="str">
        <f>IF(Checklist48[[#This Row],[ifna]]="NA","",IF(Checklist48[[#This Row],[RelatedPQ]]=0,"",IF(Checklist48[[#This Row],[RelatedPQ]]="","",IF((INDEX(S2PQ_relational[],MATCH(Checklist48[[#This Row],[PIGUID&amp;NO]],S2PQ_relational[PIGUID &amp; "NO"],0),1))=Checklist48[[#This Row],[PIGUID]],"niet van toepassing",""))))</f>
        <v/>
      </c>
      <c r="Q79" s="61" t="str">
        <f>IF(Checklist48[[#This Row],[N.v.t.]]="niet van toepassing",INDEX(S2PQ[[Stap 2 vragen]:[Justification]],MATCH(Checklist48[[#This Row],[RelatedPQ]],S2PQ[S2PQGUID],0),3),"")</f>
        <v/>
      </c>
      <c r="R79" s="65"/>
    </row>
    <row r="80" spans="1:18" ht="33.75" x14ac:dyDescent="0.25">
      <c r="A80" s="42"/>
      <c r="B80" s="59"/>
      <c r="C80" s="59" t="s">
        <v>50</v>
      </c>
      <c r="D80" s="60">
        <f>IF(Checklist48[[#This Row],[SGUID]]="",IF(Checklist48[[#This Row],[SSGUID]]="",0,1),1)</f>
        <v>1</v>
      </c>
      <c r="E80" s="59"/>
      <c r="F80" s="61" t="str">
        <f>_xlfn.IFNA(Checklist48[[#This Row],[RelatedPQ]],"NA")</f>
        <v/>
      </c>
      <c r="G80" s="61" t="str">
        <f>IF(Checklist48[[#This Row],[PIGUID]]="","",INDEX(S2PQ_relational[],MATCH(Checklist48[[#This Row],[PIGUID&amp;NO]],S2PQ_relational[PIGUID &amp; "NO"],0),2))</f>
        <v/>
      </c>
      <c r="H80" s="61" t="str">
        <f>Checklist48[[#This Row],[PIGUID]]&amp;"NO"</f>
        <v>NO</v>
      </c>
      <c r="I80" s="61" t="str">
        <f>IF(Checklist48[[#This Row],[PIGUID]]="","",INDEX(PIs[NA Exempt],MATCH(Checklist48[[#This Row],[PIGUID]],PIs[GUID],0),1))</f>
        <v/>
      </c>
      <c r="J80" s="61" t="str">
        <f>IF(Checklist48[[#This Row],[SGUID]]="",IF(Checklist48[[#This Row],[SSGUID]]="",IF(Checklist48[[#This Row],[PIGUID]]="","",INDEX(PIs[[Column1]:[SS]],MATCH(Checklist48[[#This Row],[PIGUID]],PIs[GUID],0),2)),INDEX(PIs[[Column1]:[SS]],MATCH(Checklist48[[#This Row],[SSGUID]],PIs[SSGUID],0),18)),INDEX(PIs[[Column1]:[SS]],MATCH(Checklist48[[#This Row],[SGUID]],PIs[SGUID],0),14))</f>
        <v>FO 04.06 Toepassingsregistraties</v>
      </c>
      <c r="K80" s="61" t="str">
        <f>IF(Checklist48[[#This Row],[SGUID]]="",IF(Checklist48[[#This Row],[SSGUID]]="",IF(Checklist48[[#This Row],[PIGUID]]="","",INDEX(PIs[[Column1]:[SS]],MATCH(Checklist48[[#This Row],[PIGUID]],PIs[GUID],0),4)),INDEX(PIs[[Column1]:[Ssbody]],MATCH(Checklist48[[#This Row],[SSGUID]],PIs[SSGUID],0),19)),INDEX(PIs[[Column1]:[SS]],MATCH(Checklist48[[#This Row],[SGUID]],PIs[SGUID],0),15))</f>
        <v>-</v>
      </c>
      <c r="L80" s="61" t="str">
        <f>IF(Checklist48[[#This Row],[SGUID]]="",IF(Checklist48[[#This Row],[SSGUID]]="",INDEX(PIs[[Column1]:[SS]],MATCH(Checklist48[[#This Row],[PIGUID]],PIs[GUID],0),6),""),"")</f>
        <v/>
      </c>
      <c r="M80" s="61" t="str">
        <f>IF(Checklist48[[#This Row],[SSGUID]]="",IF(Checklist48[[#This Row],[PIGUID]]="","",INDEX(PIs[[Column1]:[SS]],MATCH(Checklist48[[#This Row],[PIGUID]],PIs[GUID],0),8)),"")</f>
        <v/>
      </c>
      <c r="N80" s="65"/>
      <c r="O80" s="65"/>
      <c r="P80" s="61" t="str">
        <f>IF(Checklist48[[#This Row],[ifna]]="NA","",IF(Checklist48[[#This Row],[RelatedPQ]]=0,"",IF(Checklist48[[#This Row],[RelatedPQ]]="","",IF((INDEX(S2PQ_relational[],MATCH(Checklist48[[#This Row],[PIGUID&amp;NO]],S2PQ_relational[PIGUID &amp; "NO"],0),1))=Checklist48[[#This Row],[PIGUID]],"niet van toepassing",""))))</f>
        <v/>
      </c>
      <c r="Q80" s="61" t="str">
        <f>IF(Checklist48[[#This Row],[N.v.t.]]="niet van toepassing",INDEX(S2PQ[[Stap 2 vragen]:[Justification]],MATCH(Checklist48[[#This Row],[RelatedPQ]],S2PQ[S2PQGUID],0),3),"")</f>
        <v/>
      </c>
      <c r="R80" s="65"/>
    </row>
    <row r="81" spans="1:18" ht="135" x14ac:dyDescent="0.25">
      <c r="A81" s="42"/>
      <c r="B81" s="59"/>
      <c r="C81" s="59"/>
      <c r="D81" s="60">
        <f>IF(Checklist48[[#This Row],[SGUID]]="",IF(Checklist48[[#This Row],[SSGUID]]="",0,1),1)</f>
        <v>0</v>
      </c>
      <c r="E81" s="59" t="s">
        <v>94</v>
      </c>
      <c r="F81" s="61" t="str">
        <f>_xlfn.IFNA(Checklist48[[#This Row],[RelatedPQ]],"NA")</f>
        <v>NA</v>
      </c>
      <c r="G81" s="61" t="e">
        <f>IF(Checklist48[[#This Row],[PIGUID]]="","",INDEX(S2PQ_relational[],MATCH(Checklist48[[#This Row],[PIGUID&amp;NO]],S2PQ_relational[PIGUID &amp; "NO"],0),2))</f>
        <v>#N/A</v>
      </c>
      <c r="H81" s="61" t="str">
        <f>Checklist48[[#This Row],[PIGUID]]&amp;"NO"</f>
        <v>6zj2erHsaBPCe0HuXQW3S1NO</v>
      </c>
      <c r="I81" s="61" t="b">
        <f>IF(Checklist48[[#This Row],[PIGUID]]="","",INDEX(PIs[NA Exempt],MATCH(Checklist48[[#This Row],[PIGUID]],PIs[GUID],0),1))</f>
        <v>0</v>
      </c>
      <c r="J81" s="61" t="str">
        <f>IF(Checklist48[[#This Row],[SGUID]]="",IF(Checklist48[[#This Row],[SSGUID]]="",IF(Checklist48[[#This Row],[PIGUID]]="","",INDEX(PIs[[Column1]:[SS]],MATCH(Checklist48[[#This Row],[PIGUID]],PIs[GUID],0),2)),INDEX(PIs[[Column1]:[SS]],MATCH(Checklist48[[#This Row],[SSGUID]],PIs[SSGUID],0),18)),INDEX(PIs[[Column1]:[SS]],MATCH(Checklist48[[#This Row],[SGUID]],PIs[SGUID],0),14))</f>
        <v>FO 04.06.01</v>
      </c>
      <c r="K81"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actuele registraties bewaard van alle toepassingen van meststoffen en biostimulanten.</v>
      </c>
      <c r="L81" s="61" t="str">
        <f>IF(Checklist48[[#This Row],[SGUID]]="",IF(Checklist48[[#This Row],[SSGUID]]="",INDEX(PIs[[Column1]:[SS]],MATCH(Checklist48[[#This Row],[PIGUID]],PIs[GUID],0),6),""),"")</f>
        <v>Er moeten registraties worden bewaard van elke toepassing van meststoffen (organische en anorganische) en biostimulanten, waaronder in hydrocultuur- en fertigatiesystemen. De registraties moeten het volgende omvatten:
\- naam of referentie van het veld of de kas;
\- naam van het gewas;
\- toepassingsdatum (dag, maand, jaar);
\- naam en concentratie van de toegepaste meststof;
\- toegepaste hoeveelheden;
\- naam van de toepasser(s);
\- toepassingsmethode.</v>
      </c>
      <c r="M81" s="61" t="str">
        <f>IF(Checklist48[[#This Row],[SSGUID]]="",IF(Checklist48[[#This Row],[PIGUID]]="","",INDEX(PIs[[Column1]:[SS]],MATCH(Checklist48[[#This Row],[PIGUID]],PIs[GUID],0),8)),"")</f>
        <v>Minor Must</v>
      </c>
      <c r="N81" s="65"/>
      <c r="O81" s="65"/>
      <c r="P81" s="61" t="str">
        <f>IF(Checklist48[[#This Row],[ifna]]="NA","",IF(Checklist48[[#This Row],[RelatedPQ]]=0,"",IF(Checklist48[[#This Row],[RelatedPQ]]="","",IF((INDEX(S2PQ_relational[],MATCH(Checklist48[[#This Row],[PIGUID&amp;NO]],S2PQ_relational[PIGUID &amp; "NO"],0),1))=Checklist48[[#This Row],[PIGUID]],"niet van toepassing",""))))</f>
        <v/>
      </c>
      <c r="Q81" s="61" t="str">
        <f>IF(Checklist48[[#This Row],[N.v.t.]]="niet van toepassing",INDEX(S2PQ[[Stap 2 vragen]:[Justification]],MATCH(Checklist48[[#This Row],[RelatedPQ]],S2PQ[S2PQGUID],0),3),"")</f>
        <v/>
      </c>
      <c r="R81" s="65"/>
    </row>
    <row r="82" spans="1:18" ht="191.25" x14ac:dyDescent="0.25">
      <c r="A82" s="42"/>
      <c r="B82" s="59"/>
      <c r="C82" s="59"/>
      <c r="D82" s="60">
        <f>IF(Checklist48[[#This Row],[SGUID]]="",IF(Checklist48[[#This Row],[SSGUID]]="",0,1),1)</f>
        <v>0</v>
      </c>
      <c r="E82" s="59" t="s">
        <v>42</v>
      </c>
      <c r="F82" s="61" t="str">
        <f>_xlfn.IFNA(Checklist48[[#This Row],[RelatedPQ]],"NA")</f>
        <v>NA</v>
      </c>
      <c r="G82" s="61" t="e">
        <f>IF(Checklist48[[#This Row],[PIGUID]]="","",INDEX(S2PQ_relational[],MATCH(Checklist48[[#This Row],[PIGUID&amp;NO]],S2PQ_relational[PIGUID &amp; "NO"],0),2))</f>
        <v>#N/A</v>
      </c>
      <c r="H82" s="61" t="str">
        <f>Checklist48[[#This Row],[PIGUID]]&amp;"NO"</f>
        <v>66qErdVVkFZQdnuAWgf1FtNO</v>
      </c>
      <c r="I82" s="61" t="b">
        <f>IF(Checklist48[[#This Row],[PIGUID]]="","",INDEX(PIs[NA Exempt],MATCH(Checklist48[[#This Row],[PIGUID]],PIs[GUID],0),1))</f>
        <v>0</v>
      </c>
      <c r="J82" s="61" t="str">
        <f>IF(Checklist48[[#This Row],[SGUID]]="",IF(Checklist48[[#This Row],[SSGUID]]="",IF(Checklist48[[#This Row],[PIGUID]]="","",INDEX(PIs[[Column1]:[SS]],MATCH(Checklist48[[#This Row],[PIGUID]],PIs[GUID],0),2)),INDEX(PIs[[Column1]:[SS]],MATCH(Checklist48[[#This Row],[SSGUID]],PIs[SSGUID],0),18)),INDEX(PIs[[Column1]:[SS]],MATCH(Checklist48[[#This Row],[SGUID]],PIs[SGUID],0),14))</f>
        <v>FO 04.06.02</v>
      </c>
      <c r="K82" s="61" t="str">
        <f>IF(Checklist48[[#This Row],[SGUID]]="",IF(Checklist48[[#This Row],[SSGUID]]="",IF(Checklist48[[#This Row],[PIGUID]]="","",INDEX(PIs[[Column1]:[SS]],MATCH(Checklist48[[#This Row],[PIGUID]],PIs[GUID],0),4)),INDEX(PIs[[Column1]:[Ssbody]],MATCH(Checklist48[[#This Row],[SSGUID]],PIs[SSGUID],0),19)),INDEX(PIs[[Column1]:[SS]],MATCH(Checklist48[[#This Row],[SGUID]],PIs[SGUID],0),15))</f>
        <v>Beheer van meststoffen wordt ondersteund met metrische gegevens.</v>
      </c>
      <c r="L82" s="61" t="str">
        <f>IF(Checklist48[[#This Row],[SGUID]]="",IF(Checklist48[[#This Row],[SSGUID]]="",INDEX(PIs[[Column1]:[SS]],MATCH(Checklist48[[#This Row],[PIGUID]],PIs[GUID],0),6),""),"")</f>
        <v>Met aanvaardbare metrische gegevens kan het volgende worden berekend:
\- gebruikte kg stikstof (in organische en anorganische meststoffen) per ha/maand;
\- gebruikte kg fosfor (in organische en anorganische meststoffen) per ha/maand.
De metrische gegevens behoren te verwijzen naar anorganische en organische meststoffen, tijdeenheden (bijv. teeltcyclus), en hoeveelheden meststof per ha productie.
Bij Optie 2 producentengroepen, is bewijs op kwaliteitsbeheersysteem (QMS)-niveau aanvaardbaar. Resultaten (data) van metrische gegevens op het niveau van producentengroepen en op bedrijfsniveau behoren beschikbaar te zijn om aan te geven dat aan de eisen is voldaan.</v>
      </c>
      <c r="M82" s="61" t="str">
        <f>IF(Checklist48[[#This Row],[SSGUID]]="",IF(Checklist48[[#This Row],[PIGUID]]="","",INDEX(PIs[[Column1]:[SS]],MATCH(Checklist48[[#This Row],[PIGUID]],PIs[GUID],0),8)),"")</f>
        <v>Aanbeveling</v>
      </c>
      <c r="N82" s="65"/>
      <c r="O82" s="65"/>
      <c r="P82" s="61" t="str">
        <f>IF(Checklist48[[#This Row],[ifna]]="NA","",IF(Checklist48[[#This Row],[RelatedPQ]]=0,"",IF(Checklist48[[#This Row],[RelatedPQ]]="","",IF((INDEX(S2PQ_relational[],MATCH(Checklist48[[#This Row],[PIGUID&amp;NO]],S2PQ_relational[PIGUID &amp; "NO"],0),1))=Checklist48[[#This Row],[PIGUID]],"niet van toepassing",""))))</f>
        <v/>
      </c>
      <c r="Q82" s="61" t="str">
        <f>IF(Checklist48[[#This Row],[N.v.t.]]="niet van toepassing",INDEX(S2PQ[[Stap 2 vragen]:[Justification]],MATCH(Checklist48[[#This Row],[RelatedPQ]],S2PQ[S2PQGUID],0),3),"")</f>
        <v/>
      </c>
      <c r="R82" s="65"/>
    </row>
    <row r="83" spans="1:18" ht="45" x14ac:dyDescent="0.25">
      <c r="A83" s="42"/>
      <c r="B83" s="59"/>
      <c r="C83" s="59" t="s">
        <v>87</v>
      </c>
      <c r="D83" s="60">
        <f>IF(Checklist48[[#This Row],[SGUID]]="",IF(Checklist48[[#This Row],[SSGUID]]="",0,1),1)</f>
        <v>1</v>
      </c>
      <c r="E83" s="59"/>
      <c r="F83" s="61" t="str">
        <f>_xlfn.IFNA(Checklist48[[#This Row],[RelatedPQ]],"NA")</f>
        <v/>
      </c>
      <c r="G83" s="61" t="str">
        <f>IF(Checklist48[[#This Row],[PIGUID]]="","",INDEX(S2PQ_relational[],MATCH(Checklist48[[#This Row],[PIGUID&amp;NO]],S2PQ_relational[PIGUID &amp; "NO"],0),2))</f>
        <v/>
      </c>
      <c r="H83" s="61" t="str">
        <f>Checklist48[[#This Row],[PIGUID]]&amp;"NO"</f>
        <v>NO</v>
      </c>
      <c r="I83" s="61" t="str">
        <f>IF(Checklist48[[#This Row],[PIGUID]]="","",INDEX(PIs[NA Exempt],MATCH(Checklist48[[#This Row],[PIGUID]],PIs[GUID],0),1))</f>
        <v/>
      </c>
      <c r="J83" s="61" t="str">
        <f>IF(Checklist48[[#This Row],[SGUID]]="",IF(Checklist48[[#This Row],[SSGUID]]="",IF(Checklist48[[#This Row],[PIGUID]]="","",INDEX(PIs[[Column1]:[SS]],MATCH(Checklist48[[#This Row],[PIGUID]],PIs[GUID],0),2)),INDEX(PIs[[Column1]:[SS]],MATCH(Checklist48[[#This Row],[SSGUID]],PIs[SSGUID],0),18)),INDEX(PIs[[Column1]:[SS]],MATCH(Checklist48[[#This Row],[SGUID]],PIs[SGUID],0),14))</f>
        <v>FO 04.07 Opslag van meststoffen en biostimulanten</v>
      </c>
      <c r="K83" s="61" t="str">
        <f>IF(Checklist48[[#This Row],[SGUID]]="",IF(Checklist48[[#This Row],[SSGUID]]="",IF(Checklist48[[#This Row],[PIGUID]]="","",INDEX(PIs[[Column1]:[SS]],MATCH(Checklist48[[#This Row],[PIGUID]],PIs[GUID],0),4)),INDEX(PIs[[Column1]:[Ssbody]],MATCH(Checklist48[[#This Row],[SSGUID]],PIs[SSGUID],0),19)),INDEX(PIs[[Column1]:[SS]],MATCH(Checklist48[[#This Row],[SGUID]],PIs[SGUID],0),15))</f>
        <v>-</v>
      </c>
      <c r="L83" s="61" t="str">
        <f>IF(Checklist48[[#This Row],[SGUID]]="",IF(Checklist48[[#This Row],[SSGUID]]="",INDEX(PIs[[Column1]:[SS]],MATCH(Checklist48[[#This Row],[PIGUID]],PIs[GUID],0),6),""),"")</f>
        <v/>
      </c>
      <c r="M83" s="61" t="str">
        <f>IF(Checklist48[[#This Row],[SSGUID]]="",IF(Checklist48[[#This Row],[PIGUID]]="","",INDEX(PIs[[Column1]:[SS]],MATCH(Checklist48[[#This Row],[PIGUID]],PIs[GUID],0),8)),"")</f>
        <v/>
      </c>
      <c r="N83" s="65"/>
      <c r="O83" s="65"/>
      <c r="P83" s="61" t="str">
        <f>IF(Checklist48[[#This Row],[ifna]]="NA","",IF(Checklist48[[#This Row],[RelatedPQ]]=0,"",IF(Checklist48[[#This Row],[RelatedPQ]]="","",IF((INDEX(S2PQ_relational[],MATCH(Checklist48[[#This Row],[PIGUID&amp;NO]],S2PQ_relational[PIGUID &amp; "NO"],0),1))=Checklist48[[#This Row],[PIGUID]],"niet van toepassing",""))))</f>
        <v/>
      </c>
      <c r="Q83" s="61" t="str">
        <f>IF(Checklist48[[#This Row],[N.v.t.]]="niet van toepassing",INDEX(S2PQ[[Stap 2 vragen]:[Justification]],MATCH(Checklist48[[#This Row],[RelatedPQ]],S2PQ[S2PQGUID],0),3),"")</f>
        <v/>
      </c>
      <c r="R83" s="65"/>
    </row>
    <row r="84" spans="1:18" ht="168.75" x14ac:dyDescent="0.25">
      <c r="A84" s="42"/>
      <c r="B84" s="59"/>
      <c r="C84" s="59"/>
      <c r="D84" s="60">
        <f>IF(Checklist48[[#This Row],[SGUID]]="",IF(Checklist48[[#This Row],[SSGUID]]="",0,1),1)</f>
        <v>0</v>
      </c>
      <c r="E84" s="59" t="s">
        <v>81</v>
      </c>
      <c r="F84" s="61" t="str">
        <f>_xlfn.IFNA(Checklist48[[#This Row],[RelatedPQ]],"NA")</f>
        <v>NA</v>
      </c>
      <c r="G84" s="61" t="e">
        <f>IF(Checklist48[[#This Row],[PIGUID]]="","",INDEX(S2PQ_relational[],MATCH(Checklist48[[#This Row],[PIGUID&amp;NO]],S2PQ_relational[PIGUID &amp; "NO"],0),2))</f>
        <v>#N/A</v>
      </c>
      <c r="H84" s="61" t="str">
        <f>Checklist48[[#This Row],[PIGUID]]&amp;"NO"</f>
        <v>GUdCaPaR66EtZcJlULth2NO</v>
      </c>
      <c r="I84" s="61" t="b">
        <f>IF(Checklist48[[#This Row],[PIGUID]]="","",INDEX(PIs[NA Exempt],MATCH(Checklist48[[#This Row],[PIGUID]],PIs[GUID],0),1))</f>
        <v>0</v>
      </c>
      <c r="J84" s="61" t="str">
        <f>IF(Checklist48[[#This Row],[SGUID]]="",IF(Checklist48[[#This Row],[SSGUID]]="",IF(Checklist48[[#This Row],[PIGUID]]="","",INDEX(PIs[[Column1]:[SS]],MATCH(Checklist48[[#This Row],[PIGUID]],PIs[GUID],0),2)),INDEX(PIs[[Column1]:[SS]],MATCH(Checklist48[[#This Row],[SSGUID]],PIs[SSGUID],0),18)),INDEX(PIs[[Column1]:[SS]],MATCH(Checklist48[[#This Row],[SGUID]],PIs[SGUID],0),14))</f>
        <v>FO 04.07.01</v>
      </c>
      <c r="K84" s="61" t="str">
        <f>IF(Checklist48[[#This Row],[SGUID]]="",IF(Checklist48[[#This Row],[SSGUID]]="",IF(Checklist48[[#This Row],[PIGUID]]="","",INDEX(PIs[[Column1]:[SS]],MATCH(Checklist48[[#This Row],[PIGUID]],PIs[GUID],0),4)),INDEX(PIs[[Column1]:[Ssbody]],MATCH(Checklist48[[#This Row],[SSGUID]],PIs[SSGUID],0),19)),INDEX(PIs[[Column1]:[SS]],MATCH(Checklist48[[#This Row],[SGUID]],PIs[SGUID],0),15))</f>
        <v>Meststoffen en biostimulanten worden op geschikte wijze opgeslagen om kruisbesmetting te voorkomen.</v>
      </c>
      <c r="L84" s="61" t="str">
        <f>IF(Checklist48[[#This Row],[SGUID]]="",IF(Checklist48[[#This Row],[SSGUID]]="",INDEX(PIs[[Column1]:[SS]],MATCH(Checklist48[[#This Row],[PIGUID]],PIs[GUID],0),6),""),"")</f>
        <v>Meststoffen en biostimulanten moeten worden opgeslagen in een aangewezen ruimte, gescheiden van gewasbeschermingsmiddelen en geoogste of verpakte producten.
Kruisbesmetting tussen meststoffen (organische en anorganische), biostimulanten, gewasbeschermingsmiddelen moet worden voorkomen. Gebruik van een fysieke barrière (muur, platen, etc.) kan worden gebaseerd op het vastgestelde risico.
Meststoffen en biostimulanten die gelijktijdig met gewasbeschermingsmiddelen worden toegepast (micronutriënten, bladmeststoffen, etc.) kunnen worden opgeslagen bij gewasbeschermingsmiddelen als beide in een gesloten fust verpakt zijn.</v>
      </c>
      <c r="M84" s="61" t="str">
        <f>IF(Checklist48[[#This Row],[SSGUID]]="",IF(Checklist48[[#This Row],[PIGUID]]="","",INDEX(PIs[[Column1]:[SS]],MATCH(Checklist48[[#This Row],[PIGUID]],PIs[GUID],0),8)),"")</f>
        <v>Minor Must</v>
      </c>
      <c r="N84" s="65"/>
      <c r="O84" s="65"/>
      <c r="P84" s="61" t="str">
        <f>IF(Checklist48[[#This Row],[ifna]]="NA","",IF(Checklist48[[#This Row],[RelatedPQ]]=0,"",IF(Checklist48[[#This Row],[RelatedPQ]]="","",IF((INDEX(S2PQ_relational[],MATCH(Checklist48[[#This Row],[PIGUID&amp;NO]],S2PQ_relational[PIGUID &amp; "NO"],0),1))=Checklist48[[#This Row],[PIGUID]],"niet van toepassing",""))))</f>
        <v/>
      </c>
      <c r="Q84" s="61" t="str">
        <f>IF(Checklist48[[#This Row],[N.v.t.]]="niet van toepassing",INDEX(S2PQ[[Stap 2 vragen]:[Justification]],MATCH(Checklist48[[#This Row],[RelatedPQ]],S2PQ[S2PQGUID],0),3),"")</f>
        <v/>
      </c>
      <c r="R84" s="65"/>
    </row>
    <row r="85" spans="1:18" ht="202.5" x14ac:dyDescent="0.25">
      <c r="A85" s="42"/>
      <c r="B85" s="59"/>
      <c r="C85" s="59"/>
      <c r="D85" s="60">
        <f>IF(Checklist48[[#This Row],[SGUID]]="",IF(Checklist48[[#This Row],[SSGUID]]="",0,1),1)</f>
        <v>0</v>
      </c>
      <c r="E85" s="59" t="s">
        <v>106</v>
      </c>
      <c r="F85" s="61" t="str">
        <f>_xlfn.IFNA(Checklist48[[#This Row],[RelatedPQ]],"NA")</f>
        <v>NA</v>
      </c>
      <c r="G85" s="61" t="e">
        <f>IF(Checklist48[[#This Row],[PIGUID]]="","",INDEX(S2PQ_relational[],MATCH(Checklist48[[#This Row],[PIGUID&amp;NO]],S2PQ_relational[PIGUID &amp; "NO"],0),2))</f>
        <v>#N/A</v>
      </c>
      <c r="H85" s="61" t="str">
        <f>Checklist48[[#This Row],[PIGUID]]&amp;"NO"</f>
        <v>3vCxH2ZLcwjwO6MVABDrBgNO</v>
      </c>
      <c r="I85" s="61" t="b">
        <f>IF(Checklist48[[#This Row],[PIGUID]]="","",INDEX(PIs[NA Exempt],MATCH(Checklist48[[#This Row],[PIGUID]],PIs[GUID],0),1))</f>
        <v>0</v>
      </c>
      <c r="J85" s="61" t="str">
        <f>IF(Checklist48[[#This Row],[SGUID]]="",IF(Checklist48[[#This Row],[SSGUID]]="",IF(Checklist48[[#This Row],[PIGUID]]="","",INDEX(PIs[[Column1]:[SS]],MATCH(Checklist48[[#This Row],[PIGUID]],PIs[GUID],0),2)),INDEX(PIs[[Column1]:[SS]],MATCH(Checklist48[[#This Row],[SSGUID]],PIs[SSGUID],0),18)),INDEX(PIs[[Column1]:[SS]],MATCH(Checklist48[[#This Row],[SGUID]],PIs[SGUID],0),14))</f>
        <v>FO 04.07.02</v>
      </c>
      <c r="K85" s="61" t="str">
        <f>IF(Checklist48[[#This Row],[SGUID]]="",IF(Checklist48[[#This Row],[SSGUID]]="",IF(Checklist48[[#This Row],[PIGUID]]="","",INDEX(PIs[[Column1]:[SS]],MATCH(Checklist48[[#This Row],[PIGUID]],PIs[GUID],0),4)),INDEX(PIs[[Column1]:[Ssbody]],MATCH(Checklist48[[#This Row],[SSGUID]],PIs[SSGUID],0),19)),INDEX(PIs[[Column1]:[SS]],MATCH(Checklist48[[#This Row],[SGUID]],PIs[SGUID],0),15))</f>
        <v>Meststoffen en biostimulanten worden opgeslagen in een overdekte, schone en droge ruimte.</v>
      </c>
      <c r="L85" s="61" t="str">
        <f>IF(Checklist48[[#This Row],[SGUID]]="",IF(Checklist48[[#This Row],[SSGUID]]="",INDEX(PIs[[Column1]:[SS]],MATCH(Checklist48[[#This Row],[PIGUID]],PIs[GUID],0),6),""),"")</f>
        <v>De opslagruimte voor anorganische meststoffen moet:
\- goed geventileerd en vrij zijn van regenwater of sterke condensatie;
\- vrij zijn van afval, geen broedplaats vormen voor knaagdieren en eenvoudig te reinigen zijn van gemorste en weggelekte meststoffen;
\- beschermd zijn tegen atmosferische invloeden (zonlicht, vorst en regen, hoge temperaturen, etc.).
Afhankelijk van een risicobeoordeling (type meststof, weersomstandigheden, opslagduur en -locatie), kan een afscherming met plastic geaccepteerd worden.
Het opslaan van kalk en gips op het veld is toegestaan.
Zo lang aan de opslagvereisten op het veiligheidsinformatieblad (VIB) wordt voldaan, mogen vloeibare meststoffen in bulk buiten in fusten worden opgeslagen.</v>
      </c>
      <c r="M85" s="61" t="str">
        <f>IF(Checklist48[[#This Row],[SSGUID]]="",IF(Checklist48[[#This Row],[PIGUID]]="","",INDEX(PIs[[Column1]:[SS]],MATCH(Checklist48[[#This Row],[PIGUID]],PIs[GUID],0),8)),"")</f>
        <v>Minor Must</v>
      </c>
      <c r="N85" s="65"/>
      <c r="O85" s="65"/>
      <c r="P85" s="61" t="str">
        <f>IF(Checklist48[[#This Row],[ifna]]="NA","",IF(Checklist48[[#This Row],[RelatedPQ]]=0,"",IF(Checklist48[[#This Row],[RelatedPQ]]="","",IF((INDEX(S2PQ_relational[],MATCH(Checklist48[[#This Row],[PIGUID&amp;NO]],S2PQ_relational[PIGUID &amp; "NO"],0),1))=Checklist48[[#This Row],[PIGUID]],"niet van toepassing",""))))</f>
        <v/>
      </c>
      <c r="Q85" s="61" t="str">
        <f>IF(Checklist48[[#This Row],[N.v.t.]]="niet van toepassing",INDEX(S2PQ[[Stap 2 vragen]:[Justification]],MATCH(Checklist48[[#This Row],[RelatedPQ]],S2PQ[S2PQGUID],0),3),"")</f>
        <v/>
      </c>
      <c r="R85" s="65"/>
    </row>
    <row r="86" spans="1:18" ht="101.25" x14ac:dyDescent="0.25">
      <c r="A86" s="42"/>
      <c r="B86" s="59"/>
      <c r="C86" s="59"/>
      <c r="D86" s="60">
        <f>IF(Checklist48[[#This Row],[SGUID]]="",IF(Checklist48[[#This Row],[SSGUID]]="",0,1),1)</f>
        <v>0</v>
      </c>
      <c r="E86" s="59" t="s">
        <v>100</v>
      </c>
      <c r="F86" s="61" t="str">
        <f>_xlfn.IFNA(Checklist48[[#This Row],[RelatedPQ]],"NA")</f>
        <v>NA</v>
      </c>
      <c r="G86" s="61" t="e">
        <f>IF(Checklist48[[#This Row],[PIGUID]]="","",INDEX(S2PQ_relational[],MATCH(Checklist48[[#This Row],[PIGUID&amp;NO]],S2PQ_relational[PIGUID &amp; "NO"],0),2))</f>
        <v>#N/A</v>
      </c>
      <c r="H86" s="61" t="str">
        <f>Checklist48[[#This Row],[PIGUID]]&amp;"NO"</f>
        <v>5QyCDmg1wno1ftPKe7flLiNO</v>
      </c>
      <c r="I86" s="61" t="b">
        <f>IF(Checklist48[[#This Row],[PIGUID]]="","",INDEX(PIs[NA Exempt],MATCH(Checklist48[[#This Row],[PIGUID]],PIs[GUID],0),1))</f>
        <v>0</v>
      </c>
      <c r="J86" s="61" t="str">
        <f>IF(Checklist48[[#This Row],[SGUID]]="",IF(Checklist48[[#This Row],[SSGUID]]="",IF(Checklist48[[#This Row],[PIGUID]]="","",INDEX(PIs[[Column1]:[SS]],MATCH(Checklist48[[#This Row],[PIGUID]],PIs[GUID],0),2)),INDEX(PIs[[Column1]:[SS]],MATCH(Checklist48[[#This Row],[SSGUID]],PIs[SSGUID],0),18)),INDEX(PIs[[Column1]:[SS]],MATCH(Checklist48[[#This Row],[SGUID]],PIs[SGUID],0),14))</f>
        <v>FO 04.07.03</v>
      </c>
      <c r="K86" s="61" t="str">
        <f>IF(Checklist48[[#This Row],[SGUID]]="",IF(Checklist48[[#This Row],[SSGUID]]="",IF(Checklist48[[#This Row],[PIGUID]]="","",INDEX(PIs[[Column1]:[SS]],MATCH(Checklist48[[#This Row],[PIGUID]],PIs[GUID],0),4)),INDEX(PIs[[Column1]:[Ssbody]],MATCH(Checklist48[[#This Row],[SSGUID]],PIs[SSGUID],0),19)),INDEX(PIs[[Column1]:[SS]],MATCH(Checklist48[[#This Row],[SGUID]],PIs[SGUID],0),15))</f>
        <v>Meststoffen en biostimulanten worden op geschikte wijze opgeslagen om het risico op vervuiling van het milieu te beperken.</v>
      </c>
      <c r="L86" s="61" t="str">
        <f>IF(Checklist48[[#This Row],[SGUID]]="",IF(Checklist48[[#This Row],[SSGUID]]="",INDEX(PIs[[Column1]:[SS]],MATCH(Checklist48[[#This Row],[PIGUID]],PIs[GUID],0),6),""),"")</f>
        <v>Meststoffen (organische en anorganische) en biostimulanten moeten worden opgeslagen op een manier die minimaal risico oplevert op verontreiniging van waterbronnen.
Indien er geen andere geldende wetgeving van toepassing is, moeten opslagplaatsen/tanks voor vloeibare meststoffen omgeven worden door een ondoordringbare barrière met een capaciteit van 110% van het volume van het grootste fust.</v>
      </c>
      <c r="M86" s="61" t="str">
        <f>IF(Checklist48[[#This Row],[SSGUID]]="",IF(Checklist48[[#This Row],[PIGUID]]="","",INDEX(PIs[[Column1]:[SS]],MATCH(Checklist48[[#This Row],[PIGUID]],PIs[GUID],0),8)),"")</f>
        <v>Major Must</v>
      </c>
      <c r="N86" s="65"/>
      <c r="O86" s="65"/>
      <c r="P86" s="61" t="str">
        <f>IF(Checklist48[[#This Row],[ifna]]="NA","",IF(Checklist48[[#This Row],[RelatedPQ]]=0,"",IF(Checklist48[[#This Row],[RelatedPQ]]="","",IF((INDEX(S2PQ_relational[],MATCH(Checklist48[[#This Row],[PIGUID&amp;NO]],S2PQ_relational[PIGUID &amp; "NO"],0),1))=Checklist48[[#This Row],[PIGUID]],"niet van toepassing",""))))</f>
        <v/>
      </c>
      <c r="Q86" s="61" t="str">
        <f>IF(Checklist48[[#This Row],[N.v.t.]]="niet van toepassing",INDEX(S2PQ[[Stap 2 vragen]:[Justification]],MATCH(Checklist48[[#This Row],[RelatedPQ]],S2PQ[S2PQGUID],0),3),"")</f>
        <v/>
      </c>
      <c r="R86" s="65"/>
    </row>
    <row r="87" spans="1:18" ht="112.5" x14ac:dyDescent="0.25">
      <c r="A87" s="42"/>
      <c r="B87" s="59"/>
      <c r="C87" s="59"/>
      <c r="D87" s="60">
        <f>IF(Checklist48[[#This Row],[SGUID]]="",IF(Checklist48[[#This Row],[SSGUID]]="",0,1),1)</f>
        <v>0</v>
      </c>
      <c r="E87" s="59" t="s">
        <v>229</v>
      </c>
      <c r="F87" s="61" t="str">
        <f>_xlfn.IFNA(Checklist48[[#This Row],[RelatedPQ]],"NA")</f>
        <v>NA</v>
      </c>
      <c r="G87" s="61" t="e">
        <f>IF(Checklist48[[#This Row],[PIGUID]]="","",INDEX(S2PQ_relational[],MATCH(Checklist48[[#This Row],[PIGUID&amp;NO]],S2PQ_relational[PIGUID &amp; "NO"],0),2))</f>
        <v>#N/A</v>
      </c>
      <c r="H87" s="61" t="str">
        <f>Checklist48[[#This Row],[PIGUID]]&amp;"NO"</f>
        <v>7aUlOywhjzxAWEsbUXrmz2NO</v>
      </c>
      <c r="I87" s="61" t="b">
        <f>IF(Checklist48[[#This Row],[PIGUID]]="","",INDEX(PIs[NA Exempt],MATCH(Checklist48[[#This Row],[PIGUID]],PIs[GUID],0),1))</f>
        <v>0</v>
      </c>
      <c r="J87" s="61" t="str">
        <f>IF(Checklist48[[#This Row],[SGUID]]="",IF(Checklist48[[#This Row],[SSGUID]]="",IF(Checklist48[[#This Row],[PIGUID]]="","",INDEX(PIs[[Column1]:[SS]],MATCH(Checklist48[[#This Row],[PIGUID]],PIs[GUID],0),2)),INDEX(PIs[[Column1]:[SS]],MATCH(Checklist48[[#This Row],[SSGUID]],PIs[SSGUID],0),18)),INDEX(PIs[[Column1]:[SS]],MATCH(Checklist48[[#This Row],[SGUID]],PIs[SGUID],0),14))</f>
        <v>FO 04.07.04</v>
      </c>
      <c r="K87" s="61" t="str">
        <f>IF(Checklist48[[#This Row],[SGUID]]="",IF(Checklist48[[#This Row],[SSGUID]]="",IF(Checklist48[[#This Row],[PIGUID]]="","",INDEX(PIs[[Column1]:[SS]],MATCH(Checklist48[[#This Row],[PIGUID]],PIs[GUID],0),4)),INDEX(PIs[[Column1]:[Ssbody]],MATCH(Checklist48[[#This Row],[SSGUID]],PIs[SSGUID],0),19)),INDEX(PIs[[Column1]:[SS]],MATCH(Checklist48[[#This Row],[SGUID]],PIs[SGUID],0),15))</f>
        <v>De aankoop en het gebruik van meststoffen en/of biostimulanten worden op gezette tijden gevolgd.</v>
      </c>
      <c r="L87" s="61" t="str">
        <f>IF(Checklist48[[#This Row],[SGUID]]="",IF(Checklist48[[#This Row],[SSGUID]]="",INDEX(PIs[[Column1]:[SS]],MATCH(Checklist48[[#This Row],[PIGUID]],PIs[GUID],0),6),""),"")</f>
        <v>De producent moet de aankoop en het gebruik van meststoffen en/of biostimulanten volgen, door middel van facturen, aan het begin en het einde van het seizoen of afgestemd op de teeltcyclus, of andere systematische methoden. De voorraad hoeft niet maandelijks geïnventariseerd te worden. Het gebruikte volg- en afstemmingsproces moet het mogelijk maken om verlies van meststoffen en/of biostimulanten door diefstal of overmatige toepassing te identificeren.</v>
      </c>
      <c r="M87" s="61" t="str">
        <f>IF(Checklist48[[#This Row],[SSGUID]]="",IF(Checklist48[[#This Row],[PIGUID]]="","",INDEX(PIs[[Column1]:[SS]],MATCH(Checklist48[[#This Row],[PIGUID]],PIs[GUID],0),8)),"")</f>
        <v>Minor Must</v>
      </c>
      <c r="N87" s="65"/>
      <c r="O87" s="65"/>
      <c r="P87" s="61" t="str">
        <f>IF(Checklist48[[#This Row],[ifna]]="NA","",IF(Checklist48[[#This Row],[RelatedPQ]]=0,"",IF(Checklist48[[#This Row],[RelatedPQ]]="","",IF((INDEX(S2PQ_relational[],MATCH(Checklist48[[#This Row],[PIGUID&amp;NO]],S2PQ_relational[PIGUID &amp; "NO"],0),1))=Checklist48[[#This Row],[PIGUID]],"niet van toepassing",""))))</f>
        <v/>
      </c>
      <c r="Q87" s="61" t="str">
        <f>IF(Checklist48[[#This Row],[N.v.t.]]="niet van toepassing",INDEX(S2PQ[[Stap 2 vragen]:[Justification]],MATCH(Checklist48[[#This Row],[RelatedPQ]],S2PQ[S2PQGUID],0),3),"")</f>
        <v/>
      </c>
      <c r="R87" s="65"/>
    </row>
    <row r="88" spans="1:18" ht="56.25" x14ac:dyDescent="0.25">
      <c r="A88" s="42"/>
      <c r="B88" s="59"/>
      <c r="C88" s="59"/>
      <c r="D88" s="60">
        <f>IF(Checklist48[[#This Row],[SGUID]]="",IF(Checklist48[[#This Row],[SSGUID]]="",0,1),1)</f>
        <v>0</v>
      </c>
      <c r="E88" s="59" t="s">
        <v>112</v>
      </c>
      <c r="F88" s="61" t="str">
        <f>_xlfn.IFNA(Checklist48[[#This Row],[RelatedPQ]],"NA")</f>
        <v>NA</v>
      </c>
      <c r="G88" s="61" t="e">
        <f>IF(Checklist48[[#This Row],[PIGUID]]="","",INDEX(S2PQ_relational[],MATCH(Checklist48[[#This Row],[PIGUID&amp;NO]],S2PQ_relational[PIGUID &amp; "NO"],0),2))</f>
        <v>#N/A</v>
      </c>
      <c r="H88" s="61" t="str">
        <f>Checklist48[[#This Row],[PIGUID]]&amp;"NO"</f>
        <v>7Y4CA7DOpZiZGcCS2TsFBNO</v>
      </c>
      <c r="I88" s="61" t="b">
        <f>IF(Checklist48[[#This Row],[PIGUID]]="","",INDEX(PIs[NA Exempt],MATCH(Checklist48[[#This Row],[PIGUID]],PIs[GUID],0),1))</f>
        <v>0</v>
      </c>
      <c r="J88" s="61" t="str">
        <f>IF(Checklist48[[#This Row],[SGUID]]="",IF(Checklist48[[#This Row],[SSGUID]]="",IF(Checklist48[[#This Row],[PIGUID]]="","",INDEX(PIs[[Column1]:[SS]],MATCH(Checklist48[[#This Row],[PIGUID]],PIs[GUID],0),2)),INDEX(PIs[[Column1]:[SS]],MATCH(Checklist48[[#This Row],[SSGUID]],PIs[SSGUID],0),18)),INDEX(PIs[[Column1]:[SS]],MATCH(Checklist48[[#This Row],[SGUID]],PIs[SGUID],0),14))</f>
        <v>FO 04.07.05</v>
      </c>
      <c r="K88" s="61" t="str">
        <f>IF(Checklist48[[#This Row],[SGUID]]="",IF(Checklist48[[#This Row],[SSGUID]]="",IF(Checklist48[[#This Row],[PIGUID]]="","",INDEX(PIs[[Column1]:[SS]],MATCH(Checklist48[[#This Row],[PIGUID]],PIs[GUID],0),4)),INDEX(PIs[[Column1]:[Ssbody]],MATCH(Checklist48[[#This Row],[SSGUID]],PIs[SSGUID],0),19)),INDEX(PIs[[Column1]:[SS]],MATCH(Checklist48[[#This Row],[SGUID]],PIs[SGUID],0),15))</f>
        <v>Geconcentreerde zuren worden veilig opgeslagen.</v>
      </c>
      <c r="L88" s="61" t="str">
        <f>IF(Checklist48[[#This Row],[SGUID]]="",IF(Checklist48[[#This Row],[SSGUID]]="",INDEX(PIs[[Column1]:[SS]],MATCH(Checklist48[[#This Row],[PIGUID]],PIs[GUID],0),6),""),"")</f>
        <v>Geconcentreerde zuren moeten gescheiden van andere materialen worden opgeslagen, in een afzonderlijke, vergrendelbare ruimte, tenzij de opslag in overeenstemming is met de eisen voor de opslag van gewasbeschermingsmiddelen.</v>
      </c>
      <c r="M88" s="61" t="str">
        <f>IF(Checklist48[[#This Row],[SSGUID]]="",IF(Checklist48[[#This Row],[PIGUID]]="","",INDEX(PIs[[Column1]:[SS]],MATCH(Checklist48[[#This Row],[PIGUID]],PIs[GUID],0),8)),"")</f>
        <v>Minor Must</v>
      </c>
      <c r="N88" s="65"/>
      <c r="O88" s="65"/>
      <c r="P88" s="61" t="str">
        <f>IF(Checklist48[[#This Row],[ifna]]="NA","",IF(Checklist48[[#This Row],[RelatedPQ]]=0,"",IF(Checklist48[[#This Row],[RelatedPQ]]="","",IF((INDEX(S2PQ_relational[],MATCH(Checklist48[[#This Row],[PIGUID&amp;NO]],S2PQ_relational[PIGUID &amp; "NO"],0),1))=Checklist48[[#This Row],[PIGUID]],"niet van toepassing",""))))</f>
        <v/>
      </c>
      <c r="Q88" s="61" t="str">
        <f>IF(Checklist48[[#This Row],[N.v.t.]]="niet van toepassing",INDEX(S2PQ[[Stap 2 vragen]:[Justification]],MATCH(Checklist48[[#This Row],[RelatedPQ]],S2PQ[S2PQGUID],0),3),"")</f>
        <v/>
      </c>
      <c r="R88" s="65"/>
    </row>
    <row r="89" spans="1:18" ht="33.75" x14ac:dyDescent="0.25">
      <c r="A89" s="42"/>
      <c r="B89" s="59" t="s">
        <v>541</v>
      </c>
      <c r="C89" s="59"/>
      <c r="D89" s="60">
        <f>IF(Checklist48[[#This Row],[SGUID]]="",IF(Checklist48[[#This Row],[SSGUID]]="",0,1),1)</f>
        <v>1</v>
      </c>
      <c r="E89" s="59"/>
      <c r="F89" s="61" t="str">
        <f>_xlfn.IFNA(Checklist48[[#This Row],[RelatedPQ]],"NA")</f>
        <v/>
      </c>
      <c r="G89" s="61" t="str">
        <f>IF(Checklist48[[#This Row],[PIGUID]]="","",INDEX(S2PQ_relational[],MATCH(Checklist48[[#This Row],[PIGUID&amp;NO]],S2PQ_relational[PIGUID &amp; "NO"],0),2))</f>
        <v/>
      </c>
      <c r="H89" s="61" t="str">
        <f>Checklist48[[#This Row],[PIGUID]]&amp;"NO"</f>
        <v>NO</v>
      </c>
      <c r="I89" s="61" t="str">
        <f>IF(Checklist48[[#This Row],[PIGUID]]="","",INDEX(PIs[NA Exempt],MATCH(Checklist48[[#This Row],[PIGUID]],PIs[GUID],0),1))</f>
        <v/>
      </c>
      <c r="J89" s="61" t="str">
        <f>IF(Checklist48[[#This Row],[SGUID]]="",IF(Checklist48[[#This Row],[SSGUID]]="",IF(Checklist48[[#This Row],[PIGUID]]="","",INDEX(PIs[[Column1]:[SS]],MATCH(Checklist48[[#This Row],[PIGUID]],PIs[GUID],0),2)),INDEX(PIs[[Column1]:[SS]],MATCH(Checklist48[[#This Row],[SSGUID]],PIs[SSGUID],0),18)),INDEX(PIs[[Column1]:[SS]],MATCH(Checklist48[[#This Row],[SGUID]],PIs[SGUID],0),14))</f>
        <v>FO 05 WATERBEHEER</v>
      </c>
      <c r="K89" s="61" t="str">
        <f>IF(Checklist48[[#This Row],[SGUID]]="",IF(Checklist48[[#This Row],[SSGUID]]="",IF(Checklist48[[#This Row],[PIGUID]]="","",INDEX(PIs[[Column1]:[SS]],MATCH(Checklist48[[#This Row],[PIGUID]],PIs[GUID],0),4)),INDEX(PIs[[Column1]:[Ssbody]],MATCH(Checklist48[[#This Row],[SSGUID]],PIs[SSGUID],0),19)),INDEX(PIs[[Column1]:[SS]],MATCH(Checklist48[[#This Row],[SGUID]],PIs[SGUID],0),15))</f>
        <v>-</v>
      </c>
      <c r="L89" s="61" t="str">
        <f>IF(Checklist48[[#This Row],[SGUID]]="",IF(Checklist48[[#This Row],[SSGUID]]="",INDEX(PIs[[Column1]:[SS]],MATCH(Checklist48[[#This Row],[PIGUID]],PIs[GUID],0),6),""),"")</f>
        <v/>
      </c>
      <c r="M89" s="61" t="str">
        <f>IF(Checklist48[[#This Row],[SSGUID]]="",IF(Checklist48[[#This Row],[PIGUID]]="","",INDEX(PIs[[Column1]:[SS]],MATCH(Checklist48[[#This Row],[PIGUID]],PIs[GUID],0),8)),"")</f>
        <v/>
      </c>
      <c r="N89" s="65"/>
      <c r="O89" s="65"/>
      <c r="P89" s="61" t="str">
        <f>IF(Checklist48[[#This Row],[ifna]]="NA","",IF(Checklist48[[#This Row],[RelatedPQ]]=0,"",IF(Checklist48[[#This Row],[RelatedPQ]]="","",IF((INDEX(S2PQ_relational[],MATCH(Checklist48[[#This Row],[PIGUID&amp;NO]],S2PQ_relational[PIGUID &amp; "NO"],0),1))=Checklist48[[#This Row],[PIGUID]],"niet van toepassing",""))))</f>
        <v/>
      </c>
      <c r="Q89" s="61" t="str">
        <f>IF(Checklist48[[#This Row],[N.v.t.]]="niet van toepassing",INDEX(S2PQ[[Stap 2 vragen]:[Justification]],MATCH(Checklist48[[#This Row],[RelatedPQ]],S2PQ[S2PQGUID],0),3),"")</f>
        <v/>
      </c>
      <c r="R89" s="65"/>
    </row>
    <row r="90" spans="1:18" ht="33.75" x14ac:dyDescent="0.25">
      <c r="A90" s="42"/>
      <c r="B90" s="59"/>
      <c r="C90" s="59" t="s">
        <v>542</v>
      </c>
      <c r="D90" s="60">
        <f>IF(Checklist48[[#This Row],[SGUID]]="",IF(Checklist48[[#This Row],[SSGUID]]="",0,1),1)</f>
        <v>1</v>
      </c>
      <c r="E90" s="59"/>
      <c r="F90" s="61" t="str">
        <f>_xlfn.IFNA(Checklist48[[#This Row],[RelatedPQ]],"NA")</f>
        <v/>
      </c>
      <c r="G90" s="61" t="str">
        <f>IF(Checklist48[[#This Row],[PIGUID]]="","",INDEX(S2PQ_relational[],MATCH(Checklist48[[#This Row],[PIGUID&amp;NO]],S2PQ_relational[PIGUID &amp; "NO"],0),2))</f>
        <v/>
      </c>
      <c r="H90" s="61" t="str">
        <f>Checklist48[[#This Row],[PIGUID]]&amp;"NO"</f>
        <v>NO</v>
      </c>
      <c r="I90" s="61" t="str">
        <f>IF(Checklist48[[#This Row],[PIGUID]]="","",INDEX(PIs[NA Exempt],MATCH(Checklist48[[#This Row],[PIGUID]],PIs[GUID],0),1))</f>
        <v/>
      </c>
      <c r="J90"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05.01 Waterbronnen
</v>
      </c>
      <c r="K90" s="61" t="str">
        <f>IF(Checklist48[[#This Row],[SGUID]]="",IF(Checklist48[[#This Row],[SSGUID]]="",IF(Checklist48[[#This Row],[PIGUID]]="","",INDEX(PIs[[Column1]:[SS]],MATCH(Checklist48[[#This Row],[PIGUID]],PIs[GUID],0),4)),INDEX(PIs[[Column1]:[Ssbody]],MATCH(Checklist48[[#This Row],[SSGUID]],PIs[SSGUID],0),19)),INDEX(PIs[[Column1]:[SS]],MATCH(Checklist48[[#This Row],[SGUID]],PIs[SGUID],0),15))</f>
        <v>-</v>
      </c>
      <c r="L90" s="61" t="str">
        <f>IF(Checklist48[[#This Row],[SGUID]]="",IF(Checklist48[[#This Row],[SSGUID]]="",INDEX(PIs[[Column1]:[SS]],MATCH(Checklist48[[#This Row],[PIGUID]],PIs[GUID],0),6),""),"")</f>
        <v/>
      </c>
      <c r="M90" s="61" t="str">
        <f>IF(Checklist48[[#This Row],[SSGUID]]="",IF(Checklist48[[#This Row],[PIGUID]]="","",INDEX(PIs[[Column1]:[SS]],MATCH(Checklist48[[#This Row],[PIGUID]],PIs[GUID],0),8)),"")</f>
        <v/>
      </c>
      <c r="N90" s="65"/>
      <c r="O90" s="65"/>
      <c r="P90" s="61" t="str">
        <f>IF(Checklist48[[#This Row],[ifna]]="NA","",IF(Checklist48[[#This Row],[RelatedPQ]]=0,"",IF(Checklist48[[#This Row],[RelatedPQ]]="","",IF((INDEX(S2PQ_relational[],MATCH(Checklist48[[#This Row],[PIGUID&amp;NO]],S2PQ_relational[PIGUID &amp; "NO"],0),1))=Checklist48[[#This Row],[PIGUID]],"niet van toepassing",""))))</f>
        <v/>
      </c>
      <c r="Q90" s="61" t="str">
        <f>IF(Checklist48[[#This Row],[N.v.t.]]="niet van toepassing",INDEX(S2PQ[[Stap 2 vragen]:[Justification]],MATCH(Checklist48[[#This Row],[RelatedPQ]],S2PQ[S2PQGUID],0),3),"")</f>
        <v/>
      </c>
      <c r="R90" s="65"/>
    </row>
    <row r="91" spans="1:18" ht="213.75" x14ac:dyDescent="0.25">
      <c r="A91" s="42"/>
      <c r="B91" s="59"/>
      <c r="C91" s="59"/>
      <c r="D91" s="60">
        <f>IF(Checklist48[[#This Row],[SGUID]]="",IF(Checklist48[[#This Row],[SSGUID]]="",0,1),1)</f>
        <v>0</v>
      </c>
      <c r="E91" s="59" t="s">
        <v>922</v>
      </c>
      <c r="F91" s="61" t="str">
        <f>_xlfn.IFNA(Checklist48[[#This Row],[RelatedPQ]],"NA")</f>
        <v>NA</v>
      </c>
      <c r="G91" s="61" t="e">
        <f>IF(Checklist48[[#This Row],[PIGUID]]="","",INDEX(S2PQ_relational[],MATCH(Checklist48[[#This Row],[PIGUID&amp;NO]],S2PQ_relational[PIGUID &amp; "NO"],0),2))</f>
        <v>#N/A</v>
      </c>
      <c r="H91" s="61" t="str">
        <f>Checklist48[[#This Row],[PIGUID]]&amp;"NO"</f>
        <v>5diEk8rTKZJDmgUOAr0YrbNO</v>
      </c>
      <c r="I91" s="61" t="b">
        <f>IF(Checklist48[[#This Row],[PIGUID]]="","",INDEX(PIs[NA Exempt],MATCH(Checklist48[[#This Row],[PIGUID]],PIs[GUID],0),1))</f>
        <v>0</v>
      </c>
      <c r="J91" s="61" t="str">
        <f>IF(Checklist48[[#This Row],[SGUID]]="",IF(Checklist48[[#This Row],[SSGUID]]="",IF(Checklist48[[#This Row],[PIGUID]]="","",INDEX(PIs[[Column1]:[SS]],MATCH(Checklist48[[#This Row],[PIGUID]],PIs[GUID],0),2)),INDEX(PIs[[Column1]:[SS]],MATCH(Checklist48[[#This Row],[SSGUID]],PIs[SSGUID],0),18)),INDEX(PIs[[Column1]:[SS]],MATCH(Checklist48[[#This Row],[SGUID]],PIs[SGUID],0),14))</f>
        <v>FO 05.01.01</v>
      </c>
      <c r="K91"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risicobeoordeling uitgevoerd waarin milieukwesties zijn geëvalueerd voor het waterbeheer op het bedrijf (voor en na de oogst).</v>
      </c>
      <c r="L91" s="61" t="str">
        <f>IF(Checklist48[[#This Row],[SGUID]]="",IF(Checklist48[[#This Row],[SSGUID]]="",INDEX(PIs[[Column1]:[SS]],MATCH(Checklist48[[#This Row],[PIGUID]],PIs[GUID],0),6),""),"")</f>
        <v>Er moet een gedocumenteerde risicobeoordeling zijn voor water dat voor binnen- en buitenproductie en voor naoogstactiviteiten wordt gebruikt. De beoordeling moet ten minste de milieueffecten identificeren op en van:
\- eigen landbouwactiviteiten op waterbronnen en milieus buiten het bedrijf, met inbegrip van het risico op het uitputten van waterbronnen of aantasting van de waterkwaliteit;
\- distributie- en irrigatiesystemen.
De producent moet zich bewust zijn van waterbronnen die als kritiek worden beschouwd volgens publieke partijen/stakeholders (media, maatschappelijke organisaties, de autoriteiten, wetenschap, overige), waarvan bekend is dat de informatie beschikbaar is.
De risicobeoordeling moet jaarlijks worden gecontroleerd of steeds als er veranderingen in risico optreden.</v>
      </c>
      <c r="M91" s="61" t="str">
        <f>IF(Checklist48[[#This Row],[SSGUID]]="",IF(Checklist48[[#This Row],[PIGUID]]="","",INDEX(PIs[[Column1]:[SS]],MATCH(Checklist48[[#This Row],[PIGUID]],PIs[GUID],0),8)),"")</f>
        <v>Major Must</v>
      </c>
      <c r="N91" s="65"/>
      <c r="O91" s="65"/>
      <c r="P91" s="61" t="str">
        <f>IF(Checklist48[[#This Row],[ifna]]="NA","",IF(Checklist48[[#This Row],[RelatedPQ]]=0,"",IF(Checklist48[[#This Row],[RelatedPQ]]="","",IF((INDEX(S2PQ_relational[],MATCH(Checklist48[[#This Row],[PIGUID&amp;NO]],S2PQ_relational[PIGUID &amp; "NO"],0),1))=Checklist48[[#This Row],[PIGUID]],"niet van toepassing",""))))</f>
        <v/>
      </c>
      <c r="Q91" s="61" t="str">
        <f>IF(Checklist48[[#This Row],[N.v.t.]]="niet van toepassing",INDEX(S2PQ[[Stap 2 vragen]:[Justification]],MATCH(Checklist48[[#This Row],[RelatedPQ]],S2PQ[S2PQGUID],0),3),"")</f>
        <v/>
      </c>
      <c r="R91" s="65"/>
    </row>
    <row r="92" spans="1:18" ht="326.25" x14ac:dyDescent="0.25">
      <c r="A92" s="42"/>
      <c r="B92" s="59"/>
      <c r="C92" s="59"/>
      <c r="D92" s="60">
        <f>IF(Checklist48[[#This Row],[SGUID]]="",IF(Checklist48[[#This Row],[SSGUID]]="",0,1),1)</f>
        <v>0</v>
      </c>
      <c r="E92" s="59" t="s">
        <v>535</v>
      </c>
      <c r="F92" s="61" t="str">
        <f>_xlfn.IFNA(Checklist48[[#This Row],[RelatedPQ]],"NA")</f>
        <v>NA</v>
      </c>
      <c r="G92" s="61" t="e">
        <f>IF(Checklist48[[#This Row],[PIGUID]]="","",INDEX(S2PQ_relational[],MATCH(Checklist48[[#This Row],[PIGUID&amp;NO]],S2PQ_relational[PIGUID &amp; "NO"],0),2))</f>
        <v>#N/A</v>
      </c>
      <c r="H92" s="61" t="str">
        <f>Checklist48[[#This Row],[PIGUID]]&amp;"NO"</f>
        <v>4uibv1wBBkNZaoSvJmqumTNO</v>
      </c>
      <c r="I92" s="61" t="b">
        <f>IF(Checklist48[[#This Row],[PIGUID]]="","",INDEX(PIs[NA Exempt],MATCH(Checklist48[[#This Row],[PIGUID]],PIs[GUID],0),1))</f>
        <v>0</v>
      </c>
      <c r="J92" s="61" t="str">
        <f>IF(Checklist48[[#This Row],[SGUID]]="",IF(Checklist48[[#This Row],[SSGUID]]="",IF(Checklist48[[#This Row],[PIGUID]]="","",INDEX(PIs[[Column1]:[SS]],MATCH(Checklist48[[#This Row],[PIGUID]],PIs[GUID],0),2)),INDEX(PIs[[Column1]:[SS]],MATCH(Checklist48[[#This Row],[SSGUID]],PIs[SSGUID],0),18)),INDEX(PIs[[Column1]:[SS]],MATCH(Checklist48[[#This Row],[SGUID]],PIs[SGUID],0),14))</f>
        <v>FO 05.01.02</v>
      </c>
      <c r="K92" s="61" t="str">
        <f>IF(Checklist48[[#This Row],[SGUID]]="",IF(Checklist48[[#This Row],[SSGUID]]="",IF(Checklist48[[#This Row],[PIGUID]]="","",INDEX(PIs[[Column1]:[SS]],MATCH(Checklist48[[#This Row],[PIGUID]],PIs[GUID],0),4)),INDEX(PIs[[Column1]:[Ssbody]],MATCH(Checklist48[[#This Row],[SSGUID]],PIs[SSGUID],0),19)),INDEX(PIs[[Column1]:[SS]],MATCH(Checklist48[[#This Row],[SGUID]],PIs[SGUID],0),15))</f>
        <v>Een waterbeheerplan identificeert waterbronnen en omvat maatregelen om milieukwesties aan te pakken en efficiëntie van watergebruik te vergroten.</v>
      </c>
      <c r="L92" s="61" t="str">
        <f>IF(Checklist48[[#This Row],[SGUID]]="",IF(Checklist48[[#This Row],[SSGUID]]="",INDEX(PIs[[Column1]:[SS]],MATCH(Checklist48[[#This Row],[PIGUID]],PIs[GUID],0),6),""),"")</f>
        <v>Er moet een gedocumenteerd en geïmplementeerd plan van aanpak zijn, dat binnen de afgelopen 12 maanden is goedgekeurd door het management en dat een of meer van de volgende elementen bevat:
\- kaarten, foto's, tekeningen (handgemaakte tekeningen zijn aanvaardbaar) of andere middelen om de locatie van de waterbron(nen), vaste inrichtingen en de stroom van het watersysteem (met inbegrip van opslagsystemen, reservoirs of andere vormen van het vastleggen van water voor hergebruik) te bepalen;
\- vaste inrichtingen, waaronder putten, schuiven, kleppen, retouren en andere bovengrondse elementen die samen een volledig irrigatiesysteem vormen, allen dusdanig gedocumenteerd dat de plaats ervan in het veld bepaald kan worden;
\- maatregelen ter voorkoming van de uitputting en verontreiniging van waterbronnen;
\- maatregelen voor het waarborgen van efficiënt(e) gebruik en toepassing;
\- onderhoud van irrigatieapparatuur.
Het volgende moet worden opgenomen in het plan van aanpak:
\- voorziening van training en/of opfriscursus voor medewerkers die verantwoordelijk zijn voor toezicht of uitvoerende taken;
\- verbeterplannen voor de korte en lange termijn, met tijdsplanningen voor het geval zich non-conformiteiten voordoen.</v>
      </c>
      <c r="M92" s="61" t="str">
        <f>IF(Checklist48[[#This Row],[SSGUID]]="",IF(Checklist48[[#This Row],[PIGUID]]="","",INDEX(PIs[[Column1]:[SS]],MATCH(Checklist48[[#This Row],[PIGUID]],PIs[GUID],0),8)),"")</f>
        <v>Major Must</v>
      </c>
      <c r="N92" s="65"/>
      <c r="O92" s="65"/>
      <c r="P92" s="61" t="str">
        <f>IF(Checklist48[[#This Row],[ifna]]="NA","",IF(Checklist48[[#This Row],[RelatedPQ]]=0,"",IF(Checklist48[[#This Row],[RelatedPQ]]="","",IF((INDEX(S2PQ_relational[],MATCH(Checklist48[[#This Row],[PIGUID&amp;NO]],S2PQ_relational[PIGUID &amp; "NO"],0),1))=Checklist48[[#This Row],[PIGUID]],"niet van toepassing",""))))</f>
        <v/>
      </c>
      <c r="Q92" s="61" t="str">
        <f>IF(Checklist48[[#This Row],[N.v.t.]]="niet van toepassing",INDEX(S2PQ[[Stap 2 vragen]:[Justification]],MATCH(Checklist48[[#This Row],[RelatedPQ]],S2PQ[S2PQGUID],0),3),"")</f>
        <v/>
      </c>
      <c r="R92" s="65"/>
    </row>
    <row r="93" spans="1:18" ht="33.75" x14ac:dyDescent="0.25">
      <c r="A93" s="42"/>
      <c r="B93" s="59"/>
      <c r="C93" s="59" t="s">
        <v>602</v>
      </c>
      <c r="D93" s="60">
        <f>IF(Checklist48[[#This Row],[SGUID]]="",IF(Checklist48[[#This Row],[SSGUID]]="",0,1),1)</f>
        <v>1</v>
      </c>
      <c r="E93" s="59"/>
      <c r="F93" s="61" t="str">
        <f>_xlfn.IFNA(Checklist48[[#This Row],[RelatedPQ]],"NA")</f>
        <v/>
      </c>
      <c r="G93" s="61" t="str">
        <f>IF(Checklist48[[#This Row],[PIGUID]]="","",INDEX(S2PQ_relational[],MATCH(Checklist48[[#This Row],[PIGUID&amp;NO]],S2PQ_relational[PIGUID &amp; "NO"],0),2))</f>
        <v/>
      </c>
      <c r="H93" s="61" t="str">
        <f>Checklist48[[#This Row],[PIGUID]]&amp;"NO"</f>
        <v>NO</v>
      </c>
      <c r="I93" s="61" t="str">
        <f>IF(Checklist48[[#This Row],[PIGUID]]="","",INDEX(PIs[NA Exempt],MATCH(Checklist48[[#This Row],[PIGUID]],PIs[GUID],0),1))</f>
        <v/>
      </c>
      <c r="J93" s="61" t="str">
        <f>IF(Checklist48[[#This Row],[SGUID]]="",IF(Checklist48[[#This Row],[SSGUID]]="",IF(Checklist48[[#This Row],[PIGUID]]="","",INDEX(PIs[[Column1]:[SS]],MATCH(Checklist48[[#This Row],[PIGUID]],PIs[GUID],0),2)),INDEX(PIs[[Column1]:[SS]],MATCH(Checklist48[[#This Row],[SSGUID]],PIs[SSGUID],0),18)),INDEX(PIs[[Column1]:[SS]],MATCH(Checklist48[[#This Row],[SGUID]],PIs[SGUID],0),14))</f>
        <v>FO 05.02 Bepalen waterbehoefte</v>
      </c>
      <c r="K93" s="61" t="str">
        <f>IF(Checklist48[[#This Row],[SGUID]]="",IF(Checklist48[[#This Row],[SSGUID]]="",IF(Checklist48[[#This Row],[PIGUID]]="","",INDEX(PIs[[Column1]:[SS]],MATCH(Checklist48[[#This Row],[PIGUID]],PIs[GUID],0),4)),INDEX(PIs[[Column1]:[Ssbody]],MATCH(Checklist48[[#This Row],[SSGUID]],PIs[SSGUID],0),19)),INDEX(PIs[[Column1]:[SS]],MATCH(Checklist48[[#This Row],[SGUID]],PIs[SGUID],0),15))</f>
        <v>-</v>
      </c>
      <c r="L93" s="61" t="str">
        <f>IF(Checklist48[[#This Row],[SGUID]]="",IF(Checklist48[[#This Row],[SSGUID]]="",INDEX(PIs[[Column1]:[SS]],MATCH(Checklist48[[#This Row],[PIGUID]],PIs[GUID],0),6),""),"")</f>
        <v/>
      </c>
      <c r="M93" s="61" t="str">
        <f>IF(Checklist48[[#This Row],[SSGUID]]="",IF(Checklist48[[#This Row],[PIGUID]]="","",INDEX(PIs[[Column1]:[SS]],MATCH(Checklist48[[#This Row],[PIGUID]],PIs[GUID],0),8)),"")</f>
        <v/>
      </c>
      <c r="N93" s="65"/>
      <c r="O93" s="65"/>
      <c r="P93" s="61" t="str">
        <f>IF(Checklist48[[#This Row],[ifna]]="NA","",IF(Checklist48[[#This Row],[RelatedPQ]]=0,"",IF(Checklist48[[#This Row],[RelatedPQ]]="","",IF((INDEX(S2PQ_relational[],MATCH(Checklist48[[#This Row],[PIGUID&amp;NO]],S2PQ_relational[PIGUID &amp; "NO"],0),1))=Checklist48[[#This Row],[PIGUID]],"niet van toepassing",""))))</f>
        <v/>
      </c>
      <c r="Q93" s="61" t="str">
        <f>IF(Checklist48[[#This Row],[N.v.t.]]="niet van toepassing",INDEX(S2PQ[[Stap 2 vragen]:[Justification]],MATCH(Checklist48[[#This Row],[RelatedPQ]],S2PQ[S2PQGUID],0),3),"")</f>
        <v/>
      </c>
      <c r="R93" s="65"/>
    </row>
    <row r="94" spans="1:18" ht="157.5" x14ac:dyDescent="0.25">
      <c r="A94" s="42"/>
      <c r="B94" s="59"/>
      <c r="C94" s="59"/>
      <c r="D94" s="60">
        <f>IF(Checklist48[[#This Row],[SGUID]]="",IF(Checklist48[[#This Row],[SSGUID]]="",0,1),1)</f>
        <v>0</v>
      </c>
      <c r="E94" s="59" t="s">
        <v>596</v>
      </c>
      <c r="F94" s="61" t="str">
        <f>_xlfn.IFNA(Checklist48[[#This Row],[RelatedPQ]],"NA")</f>
        <v>NA</v>
      </c>
      <c r="G94" s="61" t="e">
        <f>IF(Checklist48[[#This Row],[PIGUID]]="","",INDEX(S2PQ_relational[],MATCH(Checklist48[[#This Row],[PIGUID&amp;NO]],S2PQ_relational[PIGUID &amp; "NO"],0),2))</f>
        <v>#N/A</v>
      </c>
      <c r="H94" s="61" t="str">
        <f>Checklist48[[#This Row],[PIGUID]]&amp;"NO"</f>
        <v>5d1ifTrmvdzEhbLzwCDCrcNO</v>
      </c>
      <c r="I94" s="61" t="b">
        <f>IF(Checklist48[[#This Row],[PIGUID]]="","",INDEX(PIs[NA Exempt],MATCH(Checklist48[[#This Row],[PIGUID]],PIs[GUID],0),1))</f>
        <v>0</v>
      </c>
      <c r="J94" s="61" t="str">
        <f>IF(Checklist48[[#This Row],[SGUID]]="",IF(Checklist48[[#This Row],[SSGUID]]="",IF(Checklist48[[#This Row],[PIGUID]]="","",INDEX(PIs[[Column1]:[SS]],MATCH(Checklist48[[#This Row],[PIGUID]],PIs[GUID],0),2)),INDEX(PIs[[Column1]:[SS]],MATCH(Checklist48[[#This Row],[SSGUID]],PIs[SSGUID],0),18)),INDEX(PIs[[Column1]:[SS]],MATCH(Checklist48[[#This Row],[SGUID]],PIs[SGUID],0),14))</f>
        <v>FO 05.02.01</v>
      </c>
      <c r="K94"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routinematig hulpmiddelen gebruikt om de irrigatie van het gewas te berekenen en te optimaliseren.</v>
      </c>
      <c r="L94" s="61" t="str">
        <f>IF(Checklist48[[#This Row],[SGUID]]="",IF(Checklist48[[#This Row],[SSGUID]]="",INDEX(PIs[[Column1]:[SS]],MATCH(Checklist48[[#This Row],[PIGUID]],PIs[GUID],0),6),""),"")</f>
        <v>De producent moet kunnen aantonen dat de waterbehoefte van het gewas wordt berekend op basis van gegevens (gegevens van een lokaal agrarisch instituut, neerslagmeters op het bedrijf, drainagebakken voor substraatteelt, verdampingsmeters, tensiometers om het vochtigheidspercentage van de bodem te bepalen, etc.).
Als er sprake is van hulpmiddelen op het bedrijf, moeten deze worden onderhouden om zeker te stellen dat ze technisch in orde zijn en naar behoren werken.
“N.v.t.” alleen voor gewassen waarbij alleen gebruikgemaakt wordt van natuurlijke regenval.</v>
      </c>
      <c r="M94" s="61" t="str">
        <f>IF(Checklist48[[#This Row],[SSGUID]]="",IF(Checklist48[[#This Row],[PIGUID]]="","",INDEX(PIs[[Column1]:[SS]],MATCH(Checklist48[[#This Row],[PIGUID]],PIs[GUID],0),8)),"")</f>
        <v>Minor Must</v>
      </c>
      <c r="N94" s="65"/>
      <c r="O94" s="65"/>
      <c r="P94" s="61" t="str">
        <f>IF(Checklist48[[#This Row],[ifna]]="NA","",IF(Checklist48[[#This Row],[RelatedPQ]]=0,"",IF(Checklist48[[#This Row],[RelatedPQ]]="","",IF((INDEX(S2PQ_relational[],MATCH(Checklist48[[#This Row],[PIGUID&amp;NO]],S2PQ_relational[PIGUID &amp; "NO"],0),1))=Checklist48[[#This Row],[PIGUID]],"niet van toepassing",""))))</f>
        <v/>
      </c>
      <c r="Q94" s="61" t="str">
        <f>IF(Checklist48[[#This Row],[N.v.t.]]="niet van toepassing",INDEX(S2PQ[[Stap 2 vragen]:[Justification]],MATCH(Checklist48[[#This Row],[RelatedPQ]],S2PQ[S2PQGUID],0),3),"")</f>
        <v/>
      </c>
      <c r="R94" s="65"/>
    </row>
    <row r="95" spans="1:18" ht="247.5" x14ac:dyDescent="0.25">
      <c r="A95" s="42"/>
      <c r="B95" s="59"/>
      <c r="C95" s="59"/>
      <c r="D95" s="60">
        <f>IF(Checklist48[[#This Row],[SGUID]]="",IF(Checklist48[[#This Row],[SSGUID]]="",0,1),1)</f>
        <v>0</v>
      </c>
      <c r="E95" s="59" t="s">
        <v>622</v>
      </c>
      <c r="F95" s="61" t="str">
        <f>_xlfn.IFNA(Checklist48[[#This Row],[RelatedPQ]],"NA")</f>
        <v>NA</v>
      </c>
      <c r="G95" s="61" t="e">
        <f>IF(Checklist48[[#This Row],[PIGUID]]="","",INDEX(S2PQ_relational[],MATCH(Checklist48[[#This Row],[PIGUID&amp;NO]],S2PQ_relational[PIGUID &amp; "NO"],0),2))</f>
        <v>#N/A</v>
      </c>
      <c r="H95" s="61" t="str">
        <f>Checklist48[[#This Row],[PIGUID]]&amp;"NO"</f>
        <v>7F8v4Ys2sZGKS8GjyqaEDiNO</v>
      </c>
      <c r="I95" s="61" t="b">
        <f>IF(Checklist48[[#This Row],[PIGUID]]="","",INDEX(PIs[NA Exempt],MATCH(Checklist48[[#This Row],[PIGUID]],PIs[GUID],0),1))</f>
        <v>0</v>
      </c>
      <c r="J95" s="61" t="str">
        <f>IF(Checklist48[[#This Row],[SGUID]]="",IF(Checklist48[[#This Row],[SSGUID]]="",IF(Checklist48[[#This Row],[PIGUID]]="","",INDEX(PIs[[Column1]:[SS]],MATCH(Checklist48[[#This Row],[PIGUID]],PIs[GUID],0),2)),INDEX(PIs[[Column1]:[SS]],MATCH(Checklist48[[#This Row],[SSGUID]],PIs[SSGUID],0),18)),INDEX(PIs[[Column1]:[SS]],MATCH(Checklist48[[#This Row],[SGUID]],PIs[SGUID],0),14))</f>
        <v>FO 05.02.02</v>
      </c>
      <c r="K95" s="61" t="str">
        <f>IF(Checklist48[[#This Row],[SGUID]]="",IF(Checklist48[[#This Row],[SSGUID]]="",IF(Checklist48[[#This Row],[PIGUID]]="","",INDEX(PIs[[Column1]:[SS]],MATCH(Checklist48[[#This Row],[PIGUID]],PIs[GUID],0),4)),INDEX(PIs[[Column1]:[Ssbody]],MATCH(Checklist48[[#This Row],[SSGUID]],PIs[SSGUID],0),19)),INDEX(PIs[[Column1]:[SS]],MATCH(Checklist48[[#This Row],[SGUID]],PIs[SGUID],0),15))</f>
        <v>Er zijn geldige vergunningen/licenties beschikbaar voor het watergebruik op bedrijfsniveau, indien bij wet vereist.</v>
      </c>
      <c r="L95" s="61" t="str">
        <f>IF(Checklist48[[#This Row],[SGUID]]="",IF(Checklist48[[#This Row],[SSGUID]]="",INDEX(PIs[[Column1]:[SS]],MATCH(Checklist48[[#This Row],[PIGUID]],PIs[GUID],0),6),""),"")</f>
        <v>Geldige vergunningen/licenties die zijn verstrekt door de bevoegde autoriteit moeten beschikbaar zijn voor al het volgende:
\- waterwinning op het bedrijf;
\- infrastructuur voor het opslaan van water;
\- alle vormen van gebruik van water op het bedrijf, zoals o.a. irrigatie;
\- het lozen van water in stroomgebieden van rivieren of andere milieugevoelige gebieden, indien bij wet vereist.
Voor het opvangen van water uit waterlopen binnen de buitengrenzen van het bedrijf kan een wettelijke vergunning van de autoriteiten nodig zijn.
Deze vergunningen/licenties moeten beschikbaar zijn voor de audit van de certificerende instelling (CI) en moeten van geldige datums voorzien zijn.
Als deze niet beschikbaar zijn waar ze vereist worden, moet er bewijs aanwezig zijn dat de producent de vergunning(en) actief heeft aangevraagd, de goedkeuring in behandeling is en er geen duidelijk bewijs is van een officieel verbod op het gebruik van de relevante waterbron(nen).</v>
      </c>
      <c r="M95" s="61" t="str">
        <f>IF(Checklist48[[#This Row],[SSGUID]]="",IF(Checklist48[[#This Row],[PIGUID]]="","",INDEX(PIs[[Column1]:[SS]],MATCH(Checklist48[[#This Row],[PIGUID]],PIs[GUID],0),8)),"")</f>
        <v>Major Must</v>
      </c>
      <c r="N95" s="65"/>
      <c r="O95" s="65"/>
      <c r="P95" s="61" t="str">
        <f>IF(Checklist48[[#This Row],[ifna]]="NA","",IF(Checklist48[[#This Row],[RelatedPQ]]=0,"",IF(Checklist48[[#This Row],[RelatedPQ]]="","",IF((INDEX(S2PQ_relational[],MATCH(Checklist48[[#This Row],[PIGUID&amp;NO]],S2PQ_relational[PIGUID &amp; "NO"],0),1))=Checklist48[[#This Row],[PIGUID]],"niet van toepassing",""))))</f>
        <v/>
      </c>
      <c r="Q95" s="61" t="str">
        <f>IF(Checklist48[[#This Row],[N.v.t.]]="niet van toepassing",INDEX(S2PQ[[Stap 2 vragen]:[Justification]],MATCH(Checklist48[[#This Row],[RelatedPQ]],S2PQ[S2PQGUID],0),3),"")</f>
        <v/>
      </c>
      <c r="R95" s="65"/>
    </row>
    <row r="96" spans="1:18" ht="112.5" x14ac:dyDescent="0.25">
      <c r="A96" s="42"/>
      <c r="B96" s="59"/>
      <c r="C96" s="59"/>
      <c r="D96" s="60">
        <f>IF(Checklist48[[#This Row],[SGUID]]="",IF(Checklist48[[#This Row],[SSGUID]]="",0,1),1)</f>
        <v>0</v>
      </c>
      <c r="E96" s="59" t="s">
        <v>652</v>
      </c>
      <c r="F96" s="61" t="str">
        <f>_xlfn.IFNA(Checklist48[[#This Row],[RelatedPQ]],"NA")</f>
        <v>NA</v>
      </c>
      <c r="G96" s="61" t="e">
        <f>IF(Checklist48[[#This Row],[PIGUID]]="","",INDEX(S2PQ_relational[],MATCH(Checklist48[[#This Row],[PIGUID&amp;NO]],S2PQ_relational[PIGUID &amp; "NO"],0),2))</f>
        <v>#N/A</v>
      </c>
      <c r="H96" s="61" t="str">
        <f>Checklist48[[#This Row],[PIGUID]]&amp;"NO"</f>
        <v>34hBNL3yGqP5fRTLvkBvacNO</v>
      </c>
      <c r="I96" s="61" t="b">
        <f>IF(Checklist48[[#This Row],[PIGUID]]="","",INDEX(PIs[NA Exempt],MATCH(Checklist48[[#This Row],[PIGUID]],PIs[GUID],0),1))</f>
        <v>0</v>
      </c>
      <c r="J96" s="61" t="str">
        <f>IF(Checklist48[[#This Row],[SGUID]]="",IF(Checklist48[[#This Row],[SSGUID]]="",IF(Checklist48[[#This Row],[PIGUID]]="","",INDEX(PIs[[Column1]:[SS]],MATCH(Checklist48[[#This Row],[PIGUID]],PIs[GUID],0),2)),INDEX(PIs[[Column1]:[SS]],MATCH(Checklist48[[#This Row],[SSGUID]],PIs[SSGUID],0),18)),INDEX(PIs[[Column1]:[SS]],MATCH(Checklist48[[#This Row],[SGUID]],PIs[SGUID],0),14))</f>
        <v>FO 05.02.03</v>
      </c>
      <c r="K96" s="61" t="str">
        <f>IF(Checklist48[[#This Row],[SGUID]]="",IF(Checklist48[[#This Row],[SSGUID]]="",IF(Checklist48[[#This Row],[PIGUID]]="","",INDEX(PIs[[Column1]:[SS]],MATCH(Checklist48[[#This Row],[PIGUID]],PIs[GUID],0),4)),INDEX(PIs[[Column1]:[Ssbody]],MATCH(Checklist48[[#This Row],[SSGUID]],PIs[SSGUID],0),19)),INDEX(PIs[[Column1]:[SS]],MATCH(Checklist48[[#This Row],[SGUID]],PIs[SGUID],0),15))</f>
        <v>Beperkingen die zijn aangegeven op watervergunningen/-licenties moeten worden nageleefd.</v>
      </c>
      <c r="L96" s="61" t="str">
        <f>IF(Checklist48[[#This Row],[SGUID]]="",IF(Checklist48[[#This Row],[SSGUID]]="",INDEX(PIs[[Column1]:[SS]],MATCH(Checklist48[[#This Row],[PIGUID]],PIs[GUID],0),6),""),"")</f>
        <v>Het is niet ongebruikelijk dat er specifieke voorwaarden worden gesteld in de vergunningen/licenties, zoals winningsvolumes of gebruikscijfers per uur, dag, week, maand of jaar.
Apparatuur die wordt gebruikt voor het monitoren van winningsvolumes moet zich op de juiste locatie bevinden om nauwkeurige metingen te kunnen doen.
Er moeten registraties worden bijgehouden en beschikbaar zijn waaruit blijkt dat aan deze voorwaarden wordt voldaan.</v>
      </c>
      <c r="M96" s="61" t="str">
        <f>IF(Checklist48[[#This Row],[SSGUID]]="",IF(Checklist48[[#This Row],[PIGUID]]="","",INDEX(PIs[[Column1]:[SS]],MATCH(Checklist48[[#This Row],[PIGUID]],PIs[GUID],0),8)),"")</f>
        <v>Major Must</v>
      </c>
      <c r="N96" s="65"/>
      <c r="O96" s="65"/>
      <c r="P96" s="61" t="str">
        <f>IF(Checklist48[[#This Row],[ifna]]="NA","",IF(Checklist48[[#This Row],[RelatedPQ]]=0,"",IF(Checklist48[[#This Row],[RelatedPQ]]="","",IF((INDEX(S2PQ_relational[],MATCH(Checklist48[[#This Row],[PIGUID&amp;NO]],S2PQ_relational[PIGUID &amp; "NO"],0),1))=Checklist48[[#This Row],[PIGUID]],"niet van toepassing",""))))</f>
        <v/>
      </c>
      <c r="Q96" s="61" t="str">
        <f>IF(Checklist48[[#This Row],[N.v.t.]]="niet van toepassing",INDEX(S2PQ[[Stap 2 vragen]:[Justification]],MATCH(Checklist48[[#This Row],[RelatedPQ]],S2PQ[S2PQGUID],0),3),"")</f>
        <v/>
      </c>
      <c r="R96" s="65"/>
    </row>
    <row r="97" spans="1:18" ht="112.5" x14ac:dyDescent="0.25">
      <c r="A97" s="42"/>
      <c r="B97" s="59"/>
      <c r="C97" s="59"/>
      <c r="D97" s="60">
        <f>IF(Checklist48[[#This Row],[SGUID]]="",IF(Checklist48[[#This Row],[SSGUID]]="",0,1),1)</f>
        <v>0</v>
      </c>
      <c r="E97" s="59" t="s">
        <v>634</v>
      </c>
      <c r="F97" s="61" t="str">
        <f>_xlfn.IFNA(Checklist48[[#This Row],[RelatedPQ]],"NA")</f>
        <v>NA</v>
      </c>
      <c r="G97" s="61" t="e">
        <f>IF(Checklist48[[#This Row],[PIGUID]]="","",INDEX(S2PQ_relational[],MATCH(Checklist48[[#This Row],[PIGUID&amp;NO]],S2PQ_relational[PIGUID &amp; "NO"],0),2))</f>
        <v>#N/A</v>
      </c>
      <c r="H97" s="61" t="str">
        <f>Checklist48[[#This Row],[PIGUID]]&amp;"NO"</f>
        <v>4agXkAzY9YwTUW33bP1hNJNO</v>
      </c>
      <c r="I97" s="61" t="b">
        <f>IF(Checklist48[[#This Row],[PIGUID]]="","",INDEX(PIs[NA Exempt],MATCH(Checklist48[[#This Row],[PIGUID]],PIs[GUID],0),1))</f>
        <v>0</v>
      </c>
      <c r="J97" s="61" t="str">
        <f>IF(Checklist48[[#This Row],[SGUID]]="",IF(Checklist48[[#This Row],[SSGUID]]="",IF(Checklist48[[#This Row],[PIGUID]]="","",INDEX(PIs[[Column1]:[SS]],MATCH(Checklist48[[#This Row],[PIGUID]],PIs[GUID],0),2)),INDEX(PIs[[Column1]:[SS]],MATCH(Checklist48[[#This Row],[SSGUID]],PIs[SSGUID],0),18)),INDEX(PIs[[Column1]:[SS]],MATCH(Checklist48[[#This Row],[SGUID]],PIs[SGUID],0),14))</f>
        <v>FO 05.02.04</v>
      </c>
      <c r="K97" s="61" t="str">
        <f>IF(Checklist48[[#This Row],[SGUID]]="",IF(Checklist48[[#This Row],[SSGUID]]="",IF(Checklist48[[#This Row],[PIGUID]]="","",INDEX(PIs[[Column1]:[SS]],MATCH(Checklist48[[#This Row],[PIGUID]],PIs[GUID],0),4)),INDEX(PIs[[Column1]:[Ssbody]],MATCH(Checklist48[[#This Row],[SSGUID]],PIs[SSGUID],0),19)),INDEX(PIs[[Column1]:[SS]],MATCH(Checklist48[[#This Row],[SGUID]],PIs[SGUID],0),15))</f>
        <v>Waar mogelijk zijn maatregelen geïmplementeerd om water op te vangen en, indien van toepassing, te recyclen.</v>
      </c>
      <c r="L97" s="61" t="str">
        <f>IF(Checklist48[[#This Row],[SGUID]]="",IF(Checklist48[[#This Row],[SSGUID]]="",INDEX(PIs[[Column1]:[SS]],MATCH(Checklist48[[#This Row],[PIGUID]],PIs[GUID],0),6),""),"")</f>
        <v>Het opvangen en/of recyclen van water moet worden geïmplementeerd waar dit vanuit economisch en praktisch oogpunt mogelijk is (vanaf daken van gebouwen, kassen, etc.).
Het opvangen of recyclen van water heeft niet alleen betrekking op regenwater.
Er moet bewijs zijn dat de producent de mogelijke hoeveelheid regenwater die kan worden opgevangen, heeft ingeschat en de nodige investeringen heeft gedaan om het op te vangen.</v>
      </c>
      <c r="M97" s="61" t="str">
        <f>IF(Checklist48[[#This Row],[SSGUID]]="",IF(Checklist48[[#This Row],[PIGUID]]="","",INDEX(PIs[[Column1]:[SS]],MATCH(Checklist48[[#This Row],[PIGUID]],PIs[GUID],0),8)),"")</f>
        <v>Minor Must</v>
      </c>
      <c r="N97" s="65"/>
      <c r="O97" s="65"/>
      <c r="P97" s="61" t="str">
        <f>IF(Checklist48[[#This Row],[ifna]]="NA","",IF(Checklist48[[#This Row],[RelatedPQ]]=0,"",IF(Checklist48[[#This Row],[RelatedPQ]]="","",IF((INDEX(S2PQ_relational[],MATCH(Checklist48[[#This Row],[PIGUID&amp;NO]],S2PQ_relational[PIGUID &amp; "NO"],0),1))=Checklist48[[#This Row],[PIGUID]],"niet van toepassing",""))))</f>
        <v/>
      </c>
      <c r="Q97" s="61" t="str">
        <f>IF(Checklist48[[#This Row],[N.v.t.]]="niet van toepassing",INDEX(S2PQ[[Stap 2 vragen]:[Justification]],MATCH(Checklist48[[#This Row],[RelatedPQ]],S2PQ[S2PQGUID],0),3),"")</f>
        <v/>
      </c>
      <c r="R97" s="65"/>
    </row>
    <row r="98" spans="1:18" ht="123.75" x14ac:dyDescent="0.25">
      <c r="A98" s="42"/>
      <c r="B98" s="59"/>
      <c r="C98" s="59"/>
      <c r="D98" s="60">
        <f>IF(Checklist48[[#This Row],[SGUID]]="",IF(Checklist48[[#This Row],[SSGUID]]="",0,1),1)</f>
        <v>0</v>
      </c>
      <c r="E98" s="59" t="s">
        <v>646</v>
      </c>
      <c r="F98" s="61" t="str">
        <f>_xlfn.IFNA(Checklist48[[#This Row],[RelatedPQ]],"NA")</f>
        <v>NA</v>
      </c>
      <c r="G98" s="61" t="e">
        <f>IF(Checklist48[[#This Row],[PIGUID]]="","",INDEX(S2PQ_relational[],MATCH(Checklist48[[#This Row],[PIGUID&amp;NO]],S2PQ_relational[PIGUID &amp; "NO"],0),2))</f>
        <v>#N/A</v>
      </c>
      <c r="H98" s="61" t="str">
        <f>Checklist48[[#This Row],[PIGUID]]&amp;"NO"</f>
        <v>1TP3w7BRfsPkt2XC54xK4ANO</v>
      </c>
      <c r="I98" s="61" t="b">
        <f>IF(Checklist48[[#This Row],[PIGUID]]="","",INDEX(PIs[NA Exempt],MATCH(Checklist48[[#This Row],[PIGUID]],PIs[GUID],0),1))</f>
        <v>0</v>
      </c>
      <c r="J98" s="61" t="str">
        <f>IF(Checklist48[[#This Row],[SGUID]]="",IF(Checklist48[[#This Row],[SSGUID]]="",IF(Checklist48[[#This Row],[PIGUID]]="","",INDEX(PIs[[Column1]:[SS]],MATCH(Checklist48[[#This Row],[PIGUID]],PIs[GUID],0),2)),INDEX(PIs[[Column1]:[SS]],MATCH(Checklist48[[#This Row],[SSGUID]],PIs[SSGUID],0),18)),INDEX(PIs[[Column1]:[SS]],MATCH(Checklist48[[#This Row],[SGUID]],PIs[SGUID],0),14))</f>
        <v>FO 05.02.05</v>
      </c>
      <c r="K98" s="61" t="str">
        <f>IF(Checklist48[[#This Row],[SGUID]]="",IF(Checklist48[[#This Row],[SSGUID]]="",IF(Checklist48[[#This Row],[PIGUID]]="","",INDEX(PIs[[Column1]:[SS]],MATCH(Checklist48[[#This Row],[PIGUID]],PIs[GUID],0),4)),INDEX(PIs[[Column1]:[Ssbody]],MATCH(Checklist48[[#This Row],[SSGUID]],PIs[SSGUID],0),19)),INDEX(PIs[[Column1]:[SS]],MATCH(Checklist48[[#This Row],[SGUID]],PIs[SGUID],0),15))</f>
        <v>Wateropslagfaciliteiten zijn aanwezig en worden goed, zodat perioden waarin er sprake is van maximale beschikbaarheid van water, benut worden.</v>
      </c>
      <c r="L98" s="61" t="str">
        <f>IF(Checklist48[[#This Row],[SGUID]]="",IF(Checklist48[[#This Row],[SSGUID]]="",INDEX(PIs[[Column1]:[SS]],MATCH(Checklist48[[#This Row],[PIGUID]],PIs[GUID],0),6),""),"")</f>
        <v>Als het bedrijf zich bevindt in een gebied waar slechts in bepaalde seizoenen water beschikbaar is, moeten er wateropslagfaciliteiten zijn om water te gebruiken tijdens perioden waarin er weinig water beschikbaar is.
Deze moeten goed worden onderhouden en naar behoren worden afgeschermd/beveiligd om ongevallen te voorkomen.
“N.v.t.” als het niet mogelijk is om regenwater op te vangen of water te recyclen.</v>
      </c>
      <c r="M98" s="61" t="str">
        <f>IF(Checklist48[[#This Row],[SSGUID]]="",IF(Checklist48[[#This Row],[PIGUID]]="","",INDEX(PIs[[Column1]:[SS]],MATCH(Checklist48[[#This Row],[PIGUID]],PIs[GUID],0),8)),"")</f>
        <v>Minor Must</v>
      </c>
      <c r="N98" s="65"/>
      <c r="O98" s="65"/>
      <c r="P98" s="61" t="str">
        <f>IF(Checklist48[[#This Row],[ifna]]="NA","",IF(Checklist48[[#This Row],[RelatedPQ]]=0,"",IF(Checklist48[[#This Row],[RelatedPQ]]="","",IF((INDEX(S2PQ_relational[],MATCH(Checklist48[[#This Row],[PIGUID&amp;NO]],S2PQ_relational[PIGUID &amp; "NO"],0),1))=Checklist48[[#This Row],[PIGUID]],"niet van toepassing",""))))</f>
        <v/>
      </c>
      <c r="Q98" s="61" t="str">
        <f>IF(Checklist48[[#This Row],[N.v.t.]]="niet van toepassing",INDEX(S2PQ[[Stap 2 vragen]:[Justification]],MATCH(Checklist48[[#This Row],[RelatedPQ]],S2PQ[S2PQGUID],0),3),"")</f>
        <v/>
      </c>
      <c r="R98" s="65"/>
    </row>
    <row r="99" spans="1:18" ht="33.75" x14ac:dyDescent="0.25">
      <c r="A99" s="42"/>
      <c r="B99" s="59"/>
      <c r="C99" s="59" t="s">
        <v>609</v>
      </c>
      <c r="D99" s="60">
        <f>IF(Checklist48[[#This Row],[SGUID]]="",IF(Checklist48[[#This Row],[SSGUID]]="",0,1),1)</f>
        <v>1</v>
      </c>
      <c r="E99" s="59"/>
      <c r="F99" s="61" t="str">
        <f>_xlfn.IFNA(Checklist48[[#This Row],[RelatedPQ]],"NA")</f>
        <v/>
      </c>
      <c r="G99" s="61" t="str">
        <f>IF(Checklist48[[#This Row],[PIGUID]]="","",INDEX(S2PQ_relational[],MATCH(Checklist48[[#This Row],[PIGUID&amp;NO]],S2PQ_relational[PIGUID &amp; "NO"],0),2))</f>
        <v/>
      </c>
      <c r="H99" s="61" t="str">
        <f>Checklist48[[#This Row],[PIGUID]]&amp;"NO"</f>
        <v>NO</v>
      </c>
      <c r="I99" s="61" t="str">
        <f>IF(Checklist48[[#This Row],[PIGUID]]="","",INDEX(PIs[NA Exempt],MATCH(Checklist48[[#This Row],[PIGUID]],PIs[GUID],0),1))</f>
        <v/>
      </c>
      <c r="J99" s="61" t="str">
        <f>IF(Checklist48[[#This Row],[SGUID]]="",IF(Checklist48[[#This Row],[SSGUID]]="",IF(Checklist48[[#This Row],[PIGUID]]="","",INDEX(PIs[[Column1]:[SS]],MATCH(Checklist48[[#This Row],[PIGUID]],PIs[GUID],0),2)),INDEX(PIs[[Column1]:[SS]],MATCH(Checklist48[[#This Row],[SSGUID]],PIs[SSGUID],0),18)),INDEX(PIs[[Column1]:[SS]],MATCH(Checklist48[[#This Row],[SGUID]],PIs[SGUID],0),14))</f>
        <v>FO 05.03 Gegevensregistratie</v>
      </c>
      <c r="K99" s="61" t="str">
        <f>IF(Checklist48[[#This Row],[SGUID]]="",IF(Checklist48[[#This Row],[SSGUID]]="",IF(Checklist48[[#This Row],[PIGUID]]="","",INDEX(PIs[[Column1]:[SS]],MATCH(Checklist48[[#This Row],[PIGUID]],PIs[GUID],0),4)),INDEX(PIs[[Column1]:[Ssbody]],MATCH(Checklist48[[#This Row],[SSGUID]],PIs[SSGUID],0),19)),INDEX(PIs[[Column1]:[SS]],MATCH(Checklist48[[#This Row],[SGUID]],PIs[SGUID],0),15))</f>
        <v>-</v>
      </c>
      <c r="L99" s="61" t="str">
        <f>IF(Checklist48[[#This Row],[SGUID]]="",IF(Checklist48[[#This Row],[SSGUID]]="",INDEX(PIs[[Column1]:[SS]],MATCH(Checklist48[[#This Row],[PIGUID]],PIs[GUID],0),6),""),"")</f>
        <v/>
      </c>
      <c r="M99" s="61" t="str">
        <f>IF(Checklist48[[#This Row],[SSGUID]]="",IF(Checklist48[[#This Row],[PIGUID]]="","",INDEX(PIs[[Column1]:[SS]],MATCH(Checklist48[[#This Row],[PIGUID]],PIs[GUID],0),8)),"")</f>
        <v/>
      </c>
      <c r="N99" s="65"/>
      <c r="O99" s="65"/>
      <c r="P99" s="61" t="str">
        <f>IF(Checklist48[[#This Row],[ifna]]="NA","",IF(Checklist48[[#This Row],[RelatedPQ]]=0,"",IF(Checklist48[[#This Row],[RelatedPQ]]="","",IF((INDEX(S2PQ_relational[],MATCH(Checklist48[[#This Row],[PIGUID&amp;NO]],S2PQ_relational[PIGUID &amp; "NO"],0),1))=Checklist48[[#This Row],[PIGUID]],"niet van toepassing",""))))</f>
        <v/>
      </c>
      <c r="Q99" s="61" t="str">
        <f>IF(Checklist48[[#This Row],[N.v.t.]]="niet van toepassing",INDEX(S2PQ[[Stap 2 vragen]:[Justification]],MATCH(Checklist48[[#This Row],[RelatedPQ]],S2PQ[S2PQGUID],0),3),"")</f>
        <v/>
      </c>
      <c r="R99" s="65"/>
    </row>
    <row r="100" spans="1:18" ht="202.5" x14ac:dyDescent="0.25">
      <c r="A100" s="42"/>
      <c r="B100" s="59"/>
      <c r="C100" s="59"/>
      <c r="D100" s="60">
        <f>IF(Checklist48[[#This Row],[SGUID]]="",IF(Checklist48[[#This Row],[SSGUID]]="",0,1),1)</f>
        <v>0</v>
      </c>
      <c r="E100" s="59" t="s">
        <v>640</v>
      </c>
      <c r="F100" s="61" t="str">
        <f>_xlfn.IFNA(Checklist48[[#This Row],[RelatedPQ]],"NA")</f>
        <v>NA</v>
      </c>
      <c r="G100" s="61" t="e">
        <f>IF(Checklist48[[#This Row],[PIGUID]]="","",INDEX(S2PQ_relational[],MATCH(Checklist48[[#This Row],[PIGUID&amp;NO]],S2PQ_relational[PIGUID &amp; "NO"],0),2))</f>
        <v>#N/A</v>
      </c>
      <c r="H100" s="61" t="str">
        <f>Checklist48[[#This Row],[PIGUID]]&amp;"NO"</f>
        <v>5e8FSkOS0QVOKpIjSM8pq4NO</v>
      </c>
      <c r="I100" s="61" t="b">
        <f>IF(Checklist48[[#This Row],[PIGUID]]="","",INDEX(PIs[NA Exempt],MATCH(Checklist48[[#This Row],[PIGUID]],PIs[GUID],0),1))</f>
        <v>0</v>
      </c>
      <c r="J100" s="61" t="str">
        <f>IF(Checklist48[[#This Row],[SGUID]]="",IF(Checklist48[[#This Row],[SSGUID]]="",IF(Checklist48[[#This Row],[PIGUID]]="","",INDEX(PIs[[Column1]:[SS]],MATCH(Checklist48[[#This Row],[PIGUID]],PIs[GUID],0),2)),INDEX(PIs[[Column1]:[SS]],MATCH(Checklist48[[#This Row],[SSGUID]],PIs[SSGUID],0),18)),INDEX(PIs[[Column1]:[SS]],MATCH(Checklist48[[#This Row],[SGUID]],PIs[SGUID],0),14))</f>
        <v>FO 05.03.01</v>
      </c>
      <c r="K100"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de watervolumes die uit waterbronnen worden gewonnen.</v>
      </c>
      <c r="L100" s="61" t="str">
        <f>IF(Checklist48[[#This Row],[SGUID]]="",IF(Checklist48[[#This Row],[SSGUID]]="",INDEX(PIs[[Column1]:[SS]],MATCH(Checklist48[[#This Row],[PIGUID]],PIs[GUID],0),6),""),"")</f>
        <v>Deze registraties moeten het volgende omvatten: de datum, de feitelijke of geraamde stromingssnelheid en het maandelijks bij te werken volume (van de watermeter of op basis van een raming). Dit kan ook gebaseerd worden op het aantal uren dat systemen volgens een timer werken.
De aanbevolen metriek is de maandelijkse hoeveelheid water die uit waterbronnen wordt gewonnen.
Hoeveelheden gewonnen water kunnen worden vergeleken met gebruikte hoeveelheden (voor irrigatie of totale hoeveelheden die op het bedrijf zijn gebruikt) om het efficiënt gebruik van waterbronnen te verbeteren. Met een dergelijke vergelijking kan worden geïdentificeerd of er onnodig teveel water wordt gewonnen of dat een deel van het water dat voor irrigatie wordt gebruikt, bijvoorbeeld, wordt gerecycled of opgevangen uit regenwater.</v>
      </c>
      <c r="M100" s="61" t="str">
        <f>IF(Checklist48[[#This Row],[SSGUID]]="",IF(Checklist48[[#This Row],[PIGUID]]="","",INDEX(PIs[[Column1]:[SS]],MATCH(Checklist48[[#This Row],[PIGUID]],PIs[GUID],0),8)),"")</f>
        <v>Minor Must</v>
      </c>
      <c r="N100" s="65"/>
      <c r="O100" s="65"/>
      <c r="P100" s="61" t="str">
        <f>IF(Checklist48[[#This Row],[ifna]]="NA","",IF(Checklist48[[#This Row],[RelatedPQ]]=0,"",IF(Checklist48[[#This Row],[RelatedPQ]]="","",IF((INDEX(S2PQ_relational[],MATCH(Checklist48[[#This Row],[PIGUID&amp;NO]],S2PQ_relational[PIGUID &amp; "NO"],0),1))=Checklist48[[#This Row],[PIGUID]],"niet van toepassing",""))))</f>
        <v/>
      </c>
      <c r="Q100" s="61" t="str">
        <f>IF(Checklist48[[#This Row],[N.v.t.]]="niet van toepassing",INDEX(S2PQ[[Stap 2 vragen]:[Justification]],MATCH(Checklist48[[#This Row],[RelatedPQ]],S2PQ[S2PQGUID],0),3),"")</f>
        <v/>
      </c>
      <c r="R100" s="65"/>
    </row>
    <row r="101" spans="1:18" ht="101.25" x14ac:dyDescent="0.25">
      <c r="A101" s="42"/>
      <c r="B101" s="59"/>
      <c r="C101" s="59"/>
      <c r="D101" s="60">
        <f>IF(Checklist48[[#This Row],[SGUID]]="",IF(Checklist48[[#This Row],[SSGUID]]="",0,1),1)</f>
        <v>0</v>
      </c>
      <c r="E101" s="59" t="s">
        <v>628</v>
      </c>
      <c r="F101" s="61" t="str">
        <f>_xlfn.IFNA(Checklist48[[#This Row],[RelatedPQ]],"NA")</f>
        <v>NA</v>
      </c>
      <c r="G101" s="61" t="e">
        <f>IF(Checklist48[[#This Row],[PIGUID]]="","",INDEX(S2PQ_relational[],MATCH(Checklist48[[#This Row],[PIGUID&amp;NO]],S2PQ_relational[PIGUID &amp; "NO"],0),2))</f>
        <v>#N/A</v>
      </c>
      <c r="H101" s="61" t="str">
        <f>Checklist48[[#This Row],[PIGUID]]&amp;"NO"</f>
        <v>5PjRiXstLC4CjnWsDhmPseNO</v>
      </c>
      <c r="I101" s="61" t="b">
        <f>IF(Checklist48[[#This Row],[PIGUID]]="","",INDEX(PIs[NA Exempt],MATCH(Checklist48[[#This Row],[PIGUID]],PIs[GUID],0),1))</f>
        <v>0</v>
      </c>
      <c r="J101" s="61" t="str">
        <f>IF(Checklist48[[#This Row],[SGUID]]="",IF(Checklist48[[#This Row],[SSGUID]]="",IF(Checklist48[[#This Row],[PIGUID]]="","",INDEX(PIs[[Column1]:[SS]],MATCH(Checklist48[[#This Row],[PIGUID]],PIs[GUID],0),2)),INDEX(PIs[[Column1]:[SS]],MATCH(Checklist48[[#This Row],[SSGUID]],PIs[SSGUID],0),18)),INDEX(PIs[[Column1]:[SS]],MATCH(Checklist48[[#This Row],[SGUID]],PIs[SGUID],0),14))</f>
        <v>FO 05.03.02</v>
      </c>
      <c r="K101"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de hoeveelheden water die worden gebruikt bij irrigatie/fertigatie, met inbegrip van de totale toegepaste hoeveelheden van de eerdere cyclus/cycli.</v>
      </c>
      <c r="L101" s="61" t="str">
        <f>IF(Checklist48[[#This Row],[SGUID]]="",IF(Checklist48[[#This Row],[SSGUID]]="",INDEX(PIs[[Column1]:[SS]],MATCH(Checklist48[[#This Row],[PIGUID]],PIs[GUID],0),6),""),"")</f>
        <v>Deze registraties moeten het volgende omvatten: datum, cyclusduur, feitelijke of geraamde stromingssnelheid en volume (per watermeter of per irrigatie-eenheid), en moet maandelijks worden bijgewerkt. Dit kan ook gebaseerd worden op het aantal uren dat systemen volgens een timer werken.
De aanbevolen metriek is de maandelijkse hoeveelheid water die bij het bedrijf voor irrigatie wordt gebruikt.</v>
      </c>
      <c r="M101" s="61" t="str">
        <f>IF(Checklist48[[#This Row],[SSGUID]]="",IF(Checklist48[[#This Row],[PIGUID]]="","",INDEX(PIs[[Column1]:[SS]],MATCH(Checklist48[[#This Row],[PIGUID]],PIs[GUID],0),8)),"")</f>
        <v>Minor Must</v>
      </c>
      <c r="N101" s="65"/>
      <c r="O101" s="65"/>
      <c r="P101" s="61" t="str">
        <f>IF(Checklist48[[#This Row],[ifna]]="NA","",IF(Checklist48[[#This Row],[RelatedPQ]]=0,"",IF(Checklist48[[#This Row],[RelatedPQ]]="","",IF((INDEX(S2PQ_relational[],MATCH(Checklist48[[#This Row],[PIGUID&amp;NO]],S2PQ_relational[PIGUID &amp; "NO"],0),1))=Checklist48[[#This Row],[PIGUID]],"niet van toepassing",""))))</f>
        <v/>
      </c>
      <c r="Q101" s="61" t="str">
        <f>IF(Checklist48[[#This Row],[N.v.t.]]="niet van toepassing",INDEX(S2PQ[[Stap 2 vragen]:[Justification]],MATCH(Checklist48[[#This Row],[RelatedPQ]],S2PQ[S2PQGUID],0),3),"")</f>
        <v/>
      </c>
      <c r="R101" s="65"/>
    </row>
    <row r="102" spans="1:18" ht="56.25" x14ac:dyDescent="0.25">
      <c r="A102" s="42"/>
      <c r="B102" s="59"/>
      <c r="C102" s="59"/>
      <c r="D102" s="60">
        <f>IF(Checklist48[[#This Row],[SGUID]]="",IF(Checklist48[[#This Row],[SSGUID]]="",0,1),1)</f>
        <v>0</v>
      </c>
      <c r="E102" s="59" t="s">
        <v>603</v>
      </c>
      <c r="F102" s="61" t="str">
        <f>_xlfn.IFNA(Checklist48[[#This Row],[RelatedPQ]],"NA")</f>
        <v>NA</v>
      </c>
      <c r="G102" s="61" t="e">
        <f>IF(Checklist48[[#This Row],[PIGUID]]="","",INDEX(S2PQ_relational[],MATCH(Checklist48[[#This Row],[PIGUID&amp;NO]],S2PQ_relational[PIGUID &amp; "NO"],0),2))</f>
        <v>#N/A</v>
      </c>
      <c r="H102" s="61" t="str">
        <f>Checklist48[[#This Row],[PIGUID]]&amp;"NO"</f>
        <v>2McEDjMY5O8UuMcNOk9zQMNO</v>
      </c>
      <c r="I102" s="61" t="b">
        <f>IF(Checklist48[[#This Row],[PIGUID]]="","",INDEX(PIs[NA Exempt],MATCH(Checklist48[[#This Row],[PIGUID]],PIs[GUID],0),1))</f>
        <v>0</v>
      </c>
      <c r="J102" s="61" t="str">
        <f>IF(Checklist48[[#This Row],[SGUID]]="",IF(Checklist48[[#This Row],[SSGUID]]="",IF(Checklist48[[#This Row],[PIGUID]]="","",INDEX(PIs[[Column1]:[SS]],MATCH(Checklist48[[#This Row],[PIGUID]],PIs[GUID],0),2)),INDEX(PIs[[Column1]:[SS]],MATCH(Checklist48[[#This Row],[SSGUID]],PIs[SSGUID],0),18)),INDEX(PIs[[Column1]:[SS]],MATCH(Checklist48[[#This Row],[SGUID]],PIs[SGUID],0),14))</f>
        <v>FO 05.03.03</v>
      </c>
      <c r="K102"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de gebruikte hoeveelheden water voor alle soorten activiteiten op het bedrijf (totaal gebruikte hoeveelheid).</v>
      </c>
      <c r="L102" s="61" t="str">
        <f>IF(Checklist48[[#This Row],[SGUID]]="",IF(Checklist48[[#This Row],[SSGUID]]="",INDEX(PIs[[Column1]:[SS]],MATCH(Checklist48[[#This Row],[PIGUID]],PIs[GUID],0),6),""),"")</f>
        <v>Het totale watergebruik behoort te worden geregistreerd, waaronder, maar niet uitsluitend water voor irrigatie, zoals huishoudelijk gebruik, gebruik na het oogsten en overige. Dit kan worden geraamd en hoeft niet verplicht gemeten te worden.</v>
      </c>
      <c r="M102" s="61" t="str">
        <f>IF(Checklist48[[#This Row],[SSGUID]]="",IF(Checklist48[[#This Row],[PIGUID]]="","",INDEX(PIs[[Column1]:[SS]],MATCH(Checklist48[[#This Row],[PIGUID]],PIs[GUID],0),8)),"")</f>
        <v>Aanbeveling</v>
      </c>
      <c r="N102" s="65"/>
      <c r="O102" s="65"/>
      <c r="P102" s="61" t="str">
        <f>IF(Checklist48[[#This Row],[ifna]]="NA","",IF(Checklist48[[#This Row],[RelatedPQ]]=0,"",IF(Checklist48[[#This Row],[RelatedPQ]]="","",IF((INDEX(S2PQ_relational[],MATCH(Checklist48[[#This Row],[PIGUID&amp;NO]],S2PQ_relational[PIGUID &amp; "NO"],0),1))=Checklist48[[#This Row],[PIGUID]],"niet van toepassing",""))))</f>
        <v/>
      </c>
      <c r="Q102" s="61" t="str">
        <f>IF(Checklist48[[#This Row],[N.v.t.]]="niet van toepassing",INDEX(S2PQ[[Stap 2 vragen]:[Justification]],MATCH(Checklist48[[#This Row],[RelatedPQ]],S2PQ[S2PQGUID],0),3),"")</f>
        <v/>
      </c>
      <c r="R102" s="65"/>
    </row>
    <row r="103" spans="1:18" ht="33.75" x14ac:dyDescent="0.25">
      <c r="A103" s="42"/>
      <c r="B103" s="59"/>
      <c r="C103" s="59" t="s">
        <v>583</v>
      </c>
      <c r="D103" s="60">
        <f>IF(Checklist48[[#This Row],[SGUID]]="",IF(Checklist48[[#This Row],[SSGUID]]="",0,1),1)</f>
        <v>1</v>
      </c>
      <c r="E103" s="59"/>
      <c r="F103" s="61" t="str">
        <f>_xlfn.IFNA(Checklist48[[#This Row],[RelatedPQ]],"NA")</f>
        <v/>
      </c>
      <c r="G103" s="61" t="str">
        <f>IF(Checklist48[[#This Row],[PIGUID]]="","",INDEX(S2PQ_relational[],MATCH(Checklist48[[#This Row],[PIGUID&amp;NO]],S2PQ_relational[PIGUID &amp; "NO"],0),2))</f>
        <v/>
      </c>
      <c r="H103" s="61" t="str">
        <f>Checklist48[[#This Row],[PIGUID]]&amp;"NO"</f>
        <v>NO</v>
      </c>
      <c r="I103" s="61" t="str">
        <f>IF(Checklist48[[#This Row],[PIGUID]]="","",INDEX(PIs[NA Exempt],MATCH(Checklist48[[#This Row],[PIGUID]],PIs[GUID],0),1))</f>
        <v/>
      </c>
      <c r="J103" s="61" t="str">
        <f>IF(Checklist48[[#This Row],[SGUID]]="",IF(Checklist48[[#This Row],[SSGUID]]="",IF(Checklist48[[#This Row],[PIGUID]]="","",INDEX(PIs[[Column1]:[SS]],MATCH(Checklist48[[#This Row],[PIGUID]],PIs[GUID],0),2)),INDEX(PIs[[Column1]:[SS]],MATCH(Checklist48[[#This Row],[SSGUID]],PIs[SSGUID],0),18)),INDEX(PIs[[Column1]:[SS]],MATCH(Checklist48[[#This Row],[SGUID]],PIs[SGUID],0),14))</f>
        <v>FO 05.04 Waterkwaliteit</v>
      </c>
      <c r="K103" s="61" t="str">
        <f>IF(Checklist48[[#This Row],[SGUID]]="",IF(Checklist48[[#This Row],[SSGUID]]="",IF(Checklist48[[#This Row],[PIGUID]]="","",INDEX(PIs[[Column1]:[SS]],MATCH(Checklist48[[#This Row],[PIGUID]],PIs[GUID],0),4)),INDEX(PIs[[Column1]:[Ssbody]],MATCH(Checklist48[[#This Row],[SSGUID]],PIs[SSGUID],0),19)),INDEX(PIs[[Column1]:[SS]],MATCH(Checklist48[[#This Row],[SGUID]],PIs[SGUID],0),15))</f>
        <v>-</v>
      </c>
      <c r="L103" s="61" t="str">
        <f>IF(Checklist48[[#This Row],[SGUID]]="",IF(Checklist48[[#This Row],[SSGUID]]="",INDEX(PIs[[Column1]:[SS]],MATCH(Checklist48[[#This Row],[PIGUID]],PIs[GUID],0),6),""),"")</f>
        <v/>
      </c>
      <c r="M103" s="61" t="str">
        <f>IF(Checklist48[[#This Row],[SSGUID]]="",IF(Checklist48[[#This Row],[PIGUID]]="","",INDEX(PIs[[Column1]:[SS]],MATCH(Checklist48[[#This Row],[PIGUID]],PIs[GUID],0),8)),"")</f>
        <v/>
      </c>
      <c r="N103" s="65"/>
      <c r="O103" s="65"/>
      <c r="P103" s="61" t="str">
        <f>IF(Checklist48[[#This Row],[ifna]]="NA","",IF(Checklist48[[#This Row],[RelatedPQ]]=0,"",IF(Checklist48[[#This Row],[RelatedPQ]]="","",IF((INDEX(S2PQ_relational[],MATCH(Checklist48[[#This Row],[PIGUID&amp;NO]],S2PQ_relational[PIGUID &amp; "NO"],0),1))=Checklist48[[#This Row],[PIGUID]],"niet van toepassing",""))))</f>
        <v/>
      </c>
      <c r="Q103" s="61" t="str">
        <f>IF(Checklist48[[#This Row],[N.v.t.]]="niet van toepassing",INDEX(S2PQ[[Stap 2 vragen]:[Justification]],MATCH(Checklist48[[#This Row],[RelatedPQ]],S2PQ[S2PQGUID],0),3),"")</f>
        <v/>
      </c>
      <c r="R103" s="65"/>
    </row>
    <row r="104" spans="1:18" ht="213.75" x14ac:dyDescent="0.25">
      <c r="A104" s="42"/>
      <c r="B104" s="59"/>
      <c r="C104" s="59"/>
      <c r="D104" s="60">
        <f>IF(Checklist48[[#This Row],[SGUID]]="",IF(Checklist48[[#This Row],[SSGUID]]="",0,1),1)</f>
        <v>0</v>
      </c>
      <c r="E104" s="59" t="s">
        <v>616</v>
      </c>
      <c r="F104" s="61" t="str">
        <f>_xlfn.IFNA(Checklist48[[#This Row],[RelatedPQ]],"NA")</f>
        <v>NA</v>
      </c>
      <c r="G104" s="61" t="e">
        <f>IF(Checklist48[[#This Row],[PIGUID]]="","",INDEX(S2PQ_relational[],MATCH(Checklist48[[#This Row],[PIGUID&amp;NO]],S2PQ_relational[PIGUID &amp; "NO"],0),2))</f>
        <v>#N/A</v>
      </c>
      <c r="H104" s="61" t="str">
        <f>Checklist48[[#This Row],[PIGUID]]&amp;"NO"</f>
        <v>5JXZdBMfmVkAfoCajirt54NO</v>
      </c>
      <c r="I104" s="61" t="b">
        <f>IF(Checklist48[[#This Row],[PIGUID]]="","",INDEX(PIs[NA Exempt],MATCH(Checklist48[[#This Row],[PIGUID]],PIs[GUID],0),1))</f>
        <v>0</v>
      </c>
      <c r="J104" s="61" t="str">
        <f>IF(Checklist48[[#This Row],[SGUID]]="",IF(Checklist48[[#This Row],[SSGUID]]="",IF(Checklist48[[#This Row],[PIGUID]]="","",INDEX(PIs[[Column1]:[SS]],MATCH(Checklist48[[#This Row],[PIGUID]],PIs[GUID],0),2)),INDEX(PIs[[Column1]:[SS]],MATCH(Checklist48[[#This Row],[SSGUID]],PIs[SSGUID],0),18)),INDEX(PIs[[Column1]:[SS]],MATCH(Checklist48[[#This Row],[SGUID]],PIs[SGUID],0),14))</f>
        <v>FO 05.04.01</v>
      </c>
      <c r="K104" s="61" t="str">
        <f>IF(Checklist48[[#This Row],[SGUID]]="",IF(Checklist48[[#This Row],[SSGUID]]="",IF(Checklist48[[#This Row],[PIGUID]]="","",INDEX(PIs[[Column1]:[SS]],MATCH(Checklist48[[#This Row],[PIGUID]],PIs[GUID],0),4)),INDEX(PIs[[Column1]:[Ssbody]],MATCH(Checklist48[[#This Row],[SSGUID]],PIs[SSGUID],0),19)),INDEX(PIs[[Column1]:[SS]],MATCH(Checklist48[[#This Row],[SGUID]],PIs[SGUID],0),15))</f>
        <v>Het gebruik van behandeld rioolwater tijdens activiteiten voorafgaand aan het oogsten wordt onderbouwd aan de hand van een risicobeoordeling.</v>
      </c>
      <c r="L104" s="61" t="str">
        <f>IF(Checklist48[[#This Row],[SGUID]]="",IF(Checklist48[[#This Row],[SSGUID]]="",INDEX(PIs[[Column1]:[SS]],MATCH(Checklist48[[#This Row],[PIGUID]],PIs[GUID],0),6),""),"")</f>
        <v>Behandeld rioolwater mag uitsluitend worden gebruikt wanneer de risico’s zijn geïdentificeerd en effectief zijn tegengegaan.
Als behandeld rioolwater of geregenereerd water wordt gebruikt, moet de waterkwaliteit voldoen aan de geldende regelgeving, of de door de World Health Organization (WHO) gepubliceerde “Richtlijnen voor het veilig gebruik van afvalwater, uitwerpselen en grijs water” (2006), indien er geen geldende regelgeving bestaat.
Als water mogelijk verontreinigd is (bijv. opwaartse verontreinigingsbron), moet de producent aan de hand van analyse aantonen dat het water voldoet aan de geldende regelgeving en eisen, of aan de vereisten van de WHO-richtlijn, indien er geen geldende regelgeving bestaat.
Onbehandeld rioolwater mag nooit worden gebruikt voor gewassen.</v>
      </c>
      <c r="M104" s="61" t="str">
        <f>IF(Checklist48[[#This Row],[SSGUID]]="",IF(Checklist48[[#This Row],[PIGUID]]="","",INDEX(PIs[[Column1]:[SS]],MATCH(Checklist48[[#This Row],[PIGUID]],PIs[GUID],0),8)),"")</f>
        <v>Major Must</v>
      </c>
      <c r="N104" s="65"/>
      <c r="O104" s="65"/>
      <c r="P104" s="61" t="str">
        <f>IF(Checklist48[[#This Row],[ifna]]="NA","",IF(Checklist48[[#This Row],[RelatedPQ]]=0,"",IF(Checklist48[[#This Row],[RelatedPQ]]="","",IF((INDEX(S2PQ_relational[],MATCH(Checklist48[[#This Row],[PIGUID&amp;NO]],S2PQ_relational[PIGUID &amp; "NO"],0),1))=Checklist48[[#This Row],[PIGUID]],"niet van toepassing",""))))</f>
        <v/>
      </c>
      <c r="Q104" s="61" t="str">
        <f>IF(Checklist48[[#This Row],[N.v.t.]]="niet van toepassing",INDEX(S2PQ[[Stap 2 vragen]:[Justification]],MATCH(Checklist48[[#This Row],[RelatedPQ]],S2PQ[S2PQGUID],0),3),"")</f>
        <v/>
      </c>
      <c r="R104" s="65"/>
    </row>
    <row r="105" spans="1:18" ht="236.25" x14ac:dyDescent="0.25">
      <c r="A105" s="42"/>
      <c r="B105" s="59"/>
      <c r="C105" s="59"/>
      <c r="D105" s="60">
        <f>IF(Checklist48[[#This Row],[SGUID]]="",IF(Checklist48[[#This Row],[SSGUID]]="",0,1),1)</f>
        <v>0</v>
      </c>
      <c r="E105" s="59" t="s">
        <v>610</v>
      </c>
      <c r="F105" s="61" t="str">
        <f>_xlfn.IFNA(Checklist48[[#This Row],[RelatedPQ]],"NA")</f>
        <v>NA</v>
      </c>
      <c r="G105" s="61" t="e">
        <f>IF(Checklist48[[#This Row],[PIGUID]]="","",INDEX(S2PQ_relational[],MATCH(Checklist48[[#This Row],[PIGUID&amp;NO]],S2PQ_relational[PIGUID &amp; "NO"],0),2))</f>
        <v>#N/A</v>
      </c>
      <c r="H105" s="61" t="str">
        <f>Checklist48[[#This Row],[PIGUID]]&amp;"NO"</f>
        <v>6VOo64jUoweuU3XSURPZgnNO</v>
      </c>
      <c r="I105" s="61" t="b">
        <f>IF(Checklist48[[#This Row],[PIGUID]]="","",INDEX(PIs[NA Exempt],MATCH(Checklist48[[#This Row],[PIGUID]],PIs[GUID],0),1))</f>
        <v>0</v>
      </c>
      <c r="J105" s="61" t="str">
        <f>IF(Checklist48[[#This Row],[SGUID]]="",IF(Checklist48[[#This Row],[SSGUID]]="",IF(Checklist48[[#This Row],[PIGUID]]="","",INDEX(PIs[[Column1]:[SS]],MATCH(Checklist48[[#This Row],[PIGUID]],PIs[GUID],0),2)),INDEX(PIs[[Column1]:[SS]],MATCH(Checklist48[[#This Row],[SSGUID]],PIs[SSGUID],0),18)),INDEX(PIs[[Column1]:[SS]],MATCH(Checklist48[[#This Row],[SGUID]],PIs[SGUID],0),14))</f>
        <v>FO 05.04.02</v>
      </c>
      <c r="K105" s="61" t="str">
        <f>IF(Checklist48[[#This Row],[SGUID]]="",IF(Checklist48[[#This Row],[SSGUID]]="",IF(Checklist48[[#This Row],[PIGUID]]="","",INDEX(PIs[[Column1]:[SS]],MATCH(Checklist48[[#This Row],[PIGUID]],PIs[GUID],0),4)),INDEX(PIs[[Column1]:[Ssbody]],MATCH(Checklist48[[#This Row],[SSGUID]],PIs[SSGUID],0),19)),INDEX(PIs[[Column1]:[SS]],MATCH(Checklist48[[#This Row],[SGUID]],PIs[SGUID],0),15))</f>
        <v>Er wordt een risicobeoordeling opgesteld van de fysieke en chemische kwaliteit van water dat wordt gebruikt voor activiteiten voorafgaand aan het oogsten.</v>
      </c>
      <c r="L105" s="61" t="str">
        <f>IF(Checklist48[[#This Row],[SGUID]]="",IF(Checklist48[[#This Row],[SSGUID]]="",INDEX(PIs[[Column1]:[SS]],MATCH(Checklist48[[#This Row],[PIGUID]],PIs[GUID],0),6),""),"")</f>
        <v>Activiteiten voorafgaand aan het oogsten omvatten irrigatie/fertigatie, spoeling, bespuiting, en overige.
Er moet een gedocumenteerde risicobeoordeling zijn waarin ten minste rekening wordt gehouden met het volgende:
\- identificatie van de waterbronnen en de historische testresultaten daarvan (indien van toepassing);
\- toepassingsmethode(n);
\- zuiverheid van het water dat wordt gebruikt voor toepassingen van gewasbeschermingsmiddelen.
Als richtlijn moet de producent de vereiste waternormen ontlenen aan het etiket op het gewasbeschermingsmiddel, de door de producenten van de chemicaliën verstrekte documentatie of een gekwalificeerde landbouwkundige om advies vragen.
De risicobeoordeling moet telkens worden bijgewerkt als er een verandering wordt doorgevoerd in het systeem of als er zich een situatie voordoet waardoor er een kans op verontreiniging van het systeem ontstaat.</v>
      </c>
      <c r="M105" s="61" t="str">
        <f>IF(Checklist48[[#This Row],[SSGUID]]="",IF(Checklist48[[#This Row],[PIGUID]]="","",INDEX(PIs[[Column1]:[SS]],MATCH(Checklist48[[#This Row],[PIGUID]],PIs[GUID],0),8)),"")</f>
        <v>Minor Must</v>
      </c>
      <c r="N105" s="65"/>
      <c r="O105" s="65"/>
      <c r="P105" s="61" t="str">
        <f>IF(Checklist48[[#This Row],[ifna]]="NA","",IF(Checklist48[[#This Row],[RelatedPQ]]=0,"",IF(Checklist48[[#This Row],[RelatedPQ]]="","",IF((INDEX(S2PQ_relational[],MATCH(Checklist48[[#This Row],[PIGUID&amp;NO]],S2PQ_relational[PIGUID &amp; "NO"],0),1))=Checklist48[[#This Row],[PIGUID]],"niet van toepassing",""))))</f>
        <v/>
      </c>
      <c r="Q105" s="61" t="str">
        <f>IF(Checklist48[[#This Row],[N.v.t.]]="niet van toepassing",INDEX(S2PQ[[Stap 2 vragen]:[Justification]],MATCH(Checklist48[[#This Row],[RelatedPQ]],S2PQ[S2PQGUID],0),3),"")</f>
        <v/>
      </c>
      <c r="R105" s="65"/>
    </row>
    <row r="106" spans="1:18" ht="56.25" x14ac:dyDescent="0.25">
      <c r="A106" s="42"/>
      <c r="B106" s="59"/>
      <c r="C106" s="59"/>
      <c r="D106" s="60">
        <f>IF(Checklist48[[#This Row],[SGUID]]="",IF(Checklist48[[#This Row],[SSGUID]]="",0,1),1)</f>
        <v>0</v>
      </c>
      <c r="E106" s="59" t="s">
        <v>577</v>
      </c>
      <c r="F106" s="61" t="str">
        <f>_xlfn.IFNA(Checklist48[[#This Row],[RelatedPQ]],"NA")</f>
        <v>NA</v>
      </c>
      <c r="G106" s="61" t="e">
        <f>IF(Checklist48[[#This Row],[PIGUID]]="","",INDEX(S2PQ_relational[],MATCH(Checklist48[[#This Row],[PIGUID&amp;NO]],S2PQ_relational[PIGUID &amp; "NO"],0),2))</f>
        <v>#N/A</v>
      </c>
      <c r="H106" s="61" t="str">
        <f>Checklist48[[#This Row],[PIGUID]]&amp;"NO"</f>
        <v>3l3MCwCl6O40VUIw5hu2C5NO</v>
      </c>
      <c r="I106" s="61" t="b">
        <f>IF(Checklist48[[#This Row],[PIGUID]]="","",INDEX(PIs[NA Exempt],MATCH(Checklist48[[#This Row],[PIGUID]],PIs[GUID],0),1))</f>
        <v>0</v>
      </c>
      <c r="J106" s="61" t="str">
        <f>IF(Checklist48[[#This Row],[SGUID]]="",IF(Checklist48[[#This Row],[SSGUID]]="",IF(Checklist48[[#This Row],[PIGUID]]="","",INDEX(PIs[[Column1]:[SS]],MATCH(Checklist48[[#This Row],[PIGUID]],PIs[GUID],0),2)),INDEX(PIs[[Column1]:[SS]],MATCH(Checklist48[[#This Row],[SSGUID]],PIs[SSGUID],0),18)),INDEX(PIs[[Column1]:[SS]],MATCH(Checklist48[[#This Row],[SGUID]],PIs[SGUID],0),14))</f>
        <v>FO 05.04.03</v>
      </c>
      <c r="K106"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herstelmaatregelen getroffen op basis van de resultaten van de risicobeoordeling.</v>
      </c>
      <c r="L106" s="61" t="str">
        <f>IF(Checklist48[[#This Row],[SGUID]]="",IF(Checklist48[[#This Row],[SSGUID]]="",INDEX(PIs[[Column1]:[SS]],MATCH(Checklist48[[#This Row],[PIGUID]],PIs[GUID],0),6),""),"")</f>
        <v>Waar nodig behoren herstelmaatregelen en documentatie als onderdeel van het beheerplan beschikbaar te zijn, zoals aangegeven in de risicobeoordeling voor water en in actuele sectorspecifieke normen.</v>
      </c>
      <c r="M106" s="61" t="str">
        <f>IF(Checklist48[[#This Row],[SSGUID]]="",IF(Checklist48[[#This Row],[PIGUID]]="","",INDEX(PIs[[Column1]:[SS]],MATCH(Checklist48[[#This Row],[PIGUID]],PIs[GUID],0),8)),"")</f>
        <v>Aanbeveling</v>
      </c>
      <c r="N106" s="65"/>
      <c r="O106" s="65"/>
      <c r="P106" s="61" t="str">
        <f>IF(Checklist48[[#This Row],[ifna]]="NA","",IF(Checklist48[[#This Row],[RelatedPQ]]=0,"",IF(Checklist48[[#This Row],[RelatedPQ]]="","",IF((INDEX(S2PQ_relational[],MATCH(Checklist48[[#This Row],[PIGUID&amp;NO]],S2PQ_relational[PIGUID &amp; "NO"],0),1))=Checklist48[[#This Row],[PIGUID]],"niet van toepassing",""))))</f>
        <v/>
      </c>
      <c r="Q106" s="61" t="str">
        <f>IF(Checklist48[[#This Row],[N.v.t.]]="niet van toepassing",INDEX(S2PQ[[Stap 2 vragen]:[Justification]],MATCH(Checklist48[[#This Row],[RelatedPQ]],S2PQ[S2PQGUID],0),3),"")</f>
        <v/>
      </c>
      <c r="R106" s="65"/>
    </row>
    <row r="107" spans="1:18" ht="45" x14ac:dyDescent="0.25">
      <c r="A107" s="42"/>
      <c r="B107" s="59" t="s">
        <v>467</v>
      </c>
      <c r="C107" s="59"/>
      <c r="D107" s="60">
        <f>IF(Checklist48[[#This Row],[SGUID]]="",IF(Checklist48[[#This Row],[SSGUID]]="",0,1),1)</f>
        <v>1</v>
      </c>
      <c r="E107" s="59"/>
      <c r="F107" s="61" t="str">
        <f>_xlfn.IFNA(Checklist48[[#This Row],[RelatedPQ]],"NA")</f>
        <v/>
      </c>
      <c r="G107" s="61" t="str">
        <f>IF(Checklist48[[#This Row],[PIGUID]]="","",INDEX(S2PQ_relational[],MATCH(Checklist48[[#This Row],[PIGUID&amp;NO]],S2PQ_relational[PIGUID &amp; "NO"],0),2))</f>
        <v/>
      </c>
      <c r="H107" s="61" t="str">
        <f>Checklist48[[#This Row],[PIGUID]]&amp;"NO"</f>
        <v>NO</v>
      </c>
      <c r="I107" s="61" t="str">
        <f>IF(Checklist48[[#This Row],[PIGUID]]="","",INDEX(PIs[NA Exempt],MATCH(Checklist48[[#This Row],[PIGUID]],PIs[GUID],0),1))</f>
        <v/>
      </c>
      <c r="J107" s="61" t="str">
        <f>IF(Checklist48[[#This Row],[SGUID]]="",IF(Checklist48[[#This Row],[SSGUID]]="",IF(Checklist48[[#This Row],[PIGUID]]="","",INDEX(PIs[[Column1]:[SS]],MATCH(Checklist48[[#This Row],[PIGUID]],PIs[GUID],0),2)),INDEX(PIs[[Column1]:[SS]],MATCH(Checklist48[[#This Row],[SSGUID]],PIs[SSGUID],0),18)),INDEX(PIs[[Column1]:[SS]],MATCH(Checklist48[[#This Row],[SGUID]],PIs[SGUID],0),14))</f>
        <v>FO 06 GEÏNTEGREERDE BESTRIJDING</v>
      </c>
      <c r="K107" s="61" t="str">
        <f>IF(Checklist48[[#This Row],[SGUID]]="",IF(Checklist48[[#This Row],[SSGUID]]="",IF(Checklist48[[#This Row],[PIGUID]]="","",INDEX(PIs[[Column1]:[SS]],MATCH(Checklist48[[#This Row],[PIGUID]],PIs[GUID],0),4)),INDEX(PIs[[Column1]:[Ssbody]],MATCH(Checklist48[[#This Row],[SSGUID]],PIs[SSGUID],0),19)),INDEX(PIs[[Column1]:[SS]],MATCH(Checklist48[[#This Row],[SGUID]],PIs[SGUID],0),15))</f>
        <v>-</v>
      </c>
      <c r="L107" s="61" t="str">
        <f>IF(Checklist48[[#This Row],[SGUID]]="",IF(Checklist48[[#This Row],[SSGUID]]="",INDEX(PIs[[Column1]:[SS]],MATCH(Checklist48[[#This Row],[PIGUID]],PIs[GUID],0),6),""),"")</f>
        <v/>
      </c>
      <c r="M107" s="61" t="str">
        <f>IF(Checklist48[[#This Row],[SSGUID]]="",IF(Checklist48[[#This Row],[PIGUID]]="","",INDEX(PIs[[Column1]:[SS]],MATCH(Checklist48[[#This Row],[PIGUID]],PIs[GUID],0),8)),"")</f>
        <v/>
      </c>
      <c r="N107" s="65"/>
      <c r="O107" s="65"/>
      <c r="P107" s="61" t="str">
        <f>IF(Checklist48[[#This Row],[ifna]]="NA","",IF(Checklist48[[#This Row],[RelatedPQ]]=0,"",IF(Checklist48[[#This Row],[RelatedPQ]]="","",IF((INDEX(S2PQ_relational[],MATCH(Checklist48[[#This Row],[PIGUID&amp;NO]],S2PQ_relational[PIGUID &amp; "NO"],0),1))=Checklist48[[#This Row],[PIGUID]],"niet van toepassing",""))))</f>
        <v/>
      </c>
      <c r="Q107" s="61" t="str">
        <f>IF(Checklist48[[#This Row],[N.v.t.]]="niet van toepassing",INDEX(S2PQ[[Stap 2 vragen]:[Justification]],MATCH(Checklist48[[#This Row],[RelatedPQ]],S2PQ[S2PQGUID],0),3),"")</f>
        <v/>
      </c>
      <c r="R107" s="65"/>
    </row>
    <row r="108" spans="1:18" ht="33.75" hidden="1" x14ac:dyDescent="0.25">
      <c r="A108" s="42"/>
      <c r="B108" s="59"/>
      <c r="C108" s="59" t="s">
        <v>248</v>
      </c>
      <c r="D108" s="60">
        <f>IF(Checklist48[[#This Row],[SGUID]]="",IF(Checklist48[[#This Row],[SSGUID]]="",0,1),1)</f>
        <v>1</v>
      </c>
      <c r="E108" s="59"/>
      <c r="F108" s="61" t="str">
        <f>_xlfn.IFNA(Checklist48[[#This Row],[RelatedPQ]],"NA")</f>
        <v/>
      </c>
      <c r="G108" s="61" t="str">
        <f>IF(Checklist48[[#This Row],[PIGUID]]="","",INDEX(S2PQ_relational[],MATCH(Checklist48[[#This Row],[PIGUID&amp;NO]],S2PQ_relational[PIGUID &amp; "NO"],0),2))</f>
        <v/>
      </c>
      <c r="H108" s="61" t="str">
        <f>Checklist48[[#This Row],[PIGUID]]&amp;"NO"</f>
        <v>NO</v>
      </c>
      <c r="I108" s="61" t="str">
        <f>IF(Checklist48[[#This Row],[PIGUID]]="","",INDEX(PIs[NA Exempt],MATCH(Checklist48[[#This Row],[PIGUID]],PIs[GUID],0),1))</f>
        <v/>
      </c>
      <c r="J108" s="61" t="str">
        <f>IF(Checklist48[[#This Row],[SGUID]]="",IF(Checklist48[[#This Row],[SSGUID]]="",IF(Checklist48[[#This Row],[PIGUID]]="","",INDEX(PIs[[Column1]:[SS]],MATCH(Checklist48[[#This Row],[PIGUID]],PIs[GUID],0),2)),INDEX(PIs[[Column1]:[SS]],MATCH(Checklist48[[#This Row],[SSGUID]],PIs[SSGUID],0),18)),INDEX(PIs[[Column1]:[SS]],MATCH(Checklist48[[#This Row],[SGUID]],PIs[SGUID],0),14))</f>
        <v>-</v>
      </c>
      <c r="K108" s="61" t="str">
        <f>IF(Checklist48[[#This Row],[SGUID]]="",IF(Checklist48[[#This Row],[SSGUID]]="",IF(Checklist48[[#This Row],[PIGUID]]="","",INDEX(PIs[[Column1]:[SS]],MATCH(Checklist48[[#This Row],[PIGUID]],PIs[GUID],0),4)),INDEX(PIs[[Column1]:[Ssbody]],MATCH(Checklist48[[#This Row],[SSGUID]],PIs[SSGUID],0),19)),INDEX(PIs[[Column1]:[SS]],MATCH(Checklist48[[#This Row],[SGUID]],PIs[SGUID],0),15))</f>
        <v>-</v>
      </c>
      <c r="L108" s="61" t="str">
        <f>IF(Checklist48[[#This Row],[SGUID]]="",IF(Checklist48[[#This Row],[SSGUID]]="",INDEX(PIs[[Column1]:[SS]],MATCH(Checklist48[[#This Row],[PIGUID]],PIs[GUID],0),6),""),"")</f>
        <v/>
      </c>
      <c r="M108" s="61" t="str">
        <f>IF(Checklist48[[#This Row],[SSGUID]]="",IF(Checklist48[[#This Row],[PIGUID]]="","",INDEX(PIs[[Column1]:[SS]],MATCH(Checklist48[[#This Row],[PIGUID]],PIs[GUID],0),8)),"")</f>
        <v/>
      </c>
      <c r="N108" s="65"/>
      <c r="O108" s="65"/>
      <c r="P108" s="61" t="str">
        <f>IF(Checklist48[[#This Row],[ifna]]="NA","",IF(Checklist48[[#This Row],[RelatedPQ]]=0,"",IF(Checklist48[[#This Row],[RelatedPQ]]="","",IF((INDEX(S2PQ_relational[],MATCH(Checklist48[[#This Row],[PIGUID&amp;NO]],S2PQ_relational[PIGUID &amp; "NO"],0),1))=Checklist48[[#This Row],[PIGUID]],"niet van toepassing",""))))</f>
        <v/>
      </c>
      <c r="Q108" s="61" t="str">
        <f>IF(Checklist48[[#This Row],[N.v.t.]]="niet van toepassing",INDEX(S2PQ[[Stap 2 vragen]:[Justification]],MATCH(Checklist48[[#This Row],[RelatedPQ]],S2PQ[S2PQGUID],0),3),"")</f>
        <v/>
      </c>
      <c r="R108" s="65"/>
    </row>
    <row r="109" spans="1:18" ht="168.75" x14ac:dyDescent="0.25">
      <c r="A109" s="42"/>
      <c r="B109" s="59"/>
      <c r="C109" s="59"/>
      <c r="D109" s="60">
        <f>IF(Checklist48[[#This Row],[SGUID]]="",IF(Checklist48[[#This Row],[SSGUID]]="",0,1),1)</f>
        <v>0</v>
      </c>
      <c r="E109" s="59" t="s">
        <v>461</v>
      </c>
      <c r="F109" s="61" t="str">
        <f>_xlfn.IFNA(Checklist48[[#This Row],[RelatedPQ]],"NA")</f>
        <v>NA</v>
      </c>
      <c r="G109" s="61" t="e">
        <f>IF(Checklist48[[#This Row],[PIGUID]]="","",INDEX(S2PQ_relational[],MATCH(Checklist48[[#This Row],[PIGUID&amp;NO]],S2PQ_relational[PIGUID &amp; "NO"],0),2))</f>
        <v>#N/A</v>
      </c>
      <c r="H109" s="61" t="str">
        <f>Checklist48[[#This Row],[PIGUID]]&amp;"NO"</f>
        <v>5jfAdy9W6eRU3WKtYivBGkNO</v>
      </c>
      <c r="I109" s="61" t="b">
        <f>IF(Checklist48[[#This Row],[PIGUID]]="","",INDEX(PIs[NA Exempt],MATCH(Checklist48[[#This Row],[PIGUID]],PIs[GUID],0),1))</f>
        <v>0</v>
      </c>
      <c r="J109" s="61" t="str">
        <f>IF(Checklist48[[#This Row],[SGUID]]="",IF(Checklist48[[#This Row],[SSGUID]]="",IF(Checklist48[[#This Row],[PIGUID]]="","",INDEX(PIs[[Column1]:[SS]],MATCH(Checklist48[[#This Row],[PIGUID]],PIs[GUID],0),2)),INDEX(PIs[[Column1]:[SS]],MATCH(Checklist48[[#This Row],[SSGUID]],PIs[SSGUID],0),18)),INDEX(PIs[[Column1]:[SS]],MATCH(Checklist48[[#This Row],[SGUID]],PIs[SGUID],0),14))</f>
        <v>FO 06.01</v>
      </c>
      <c r="K109" s="61" t="str">
        <f>IF(Checklist48[[#This Row],[SGUID]]="",IF(Checklist48[[#This Row],[SSGUID]]="",IF(Checklist48[[#This Row],[PIGUID]]="","",INDEX(PIs[[Column1]:[SS]],MATCH(Checklist48[[#This Row],[PIGUID]],PIs[GUID],0),4)),INDEX(PIs[[Column1]:[Ssbody]],MATCH(Checklist48[[#This Row],[SSGUID]],PIs[SSGUID],0),19)),INDEX(PIs[[Column1]:[SS]],MATCH(Checklist48[[#This Row],[SGUID]],PIs[SGUID],0),15))</f>
        <v>Implementatie van geïntegreerde bestrijding (IPM) wordt ondersteund door training of advies.</v>
      </c>
      <c r="L109" s="61" t="str">
        <f>IF(Checklist48[[#This Row],[SGUID]]="",IF(Checklist48[[#This Row],[SSGUID]]="",INDEX(PIs[[Column1]:[SS]],MATCH(Checklist48[[#This Row],[PIGUID]],PIs[GUID],0),6),""),"")</f>
        <v>Indien de technisch verantwoordelijke persoon de producent is, dan moet ervaring zijn aangevuld met technische kennis (toegang tot technische literatuur over IPM, deelname aan specifieke trainingen, etc.) of het gebruik van hulpmiddelen (software, detectiemethoden op het bedrijf, etc.).
Indien een externe adviseur assistentie heeft verleend, dan moet training en technische competentie aangetoond worden via officiële kwalificaties, specifieke cursussen, etc., tenzij deze persoon voor dat doel in dienst is bij een competente organisatie.
Bij Optie 2 producentengroepen, is bewijs op kwaliteitsbeheersysteem (QMS)-niveau aanvaardbaar.</v>
      </c>
      <c r="M109" s="61" t="str">
        <f>IF(Checklist48[[#This Row],[SSGUID]]="",IF(Checklist48[[#This Row],[PIGUID]]="","",INDEX(PIs[[Column1]:[SS]],MATCH(Checklist48[[#This Row],[PIGUID]],PIs[GUID],0),8)),"")</f>
        <v>Major Must</v>
      </c>
      <c r="N109" s="65"/>
      <c r="O109" s="65"/>
      <c r="P109" s="61" t="str">
        <f>IF(Checklist48[[#This Row],[ifna]]="NA","",IF(Checklist48[[#This Row],[RelatedPQ]]=0,"",IF(Checklist48[[#This Row],[RelatedPQ]]="","",IF((INDEX(S2PQ_relational[],MATCH(Checklist48[[#This Row],[PIGUID&amp;NO]],S2PQ_relational[PIGUID &amp; "NO"],0),1))=Checklist48[[#This Row],[PIGUID]],"niet van toepassing",""))))</f>
        <v/>
      </c>
      <c r="Q109" s="61" t="str">
        <f>IF(Checklist48[[#This Row],[N.v.t.]]="niet van toepassing",INDEX(S2PQ[[Stap 2 vragen]:[Justification]],MATCH(Checklist48[[#This Row],[RelatedPQ]],S2PQ[S2PQGUID],0),3),"")</f>
        <v/>
      </c>
      <c r="R109" s="65"/>
    </row>
    <row r="110" spans="1:18" ht="191.25" x14ac:dyDescent="0.25">
      <c r="A110" s="42"/>
      <c r="B110" s="59"/>
      <c r="C110" s="59"/>
      <c r="D110" s="60">
        <f>IF(Checklist48[[#This Row],[SGUID]]="",IF(Checklist48[[#This Row],[SSGUID]]="",0,1),1)</f>
        <v>0</v>
      </c>
      <c r="E110" s="59" t="s">
        <v>468</v>
      </c>
      <c r="F110" s="61" t="str">
        <f>_xlfn.IFNA(Checklist48[[#This Row],[RelatedPQ]],"NA")</f>
        <v>NA</v>
      </c>
      <c r="G110" s="61" t="e">
        <f>IF(Checklist48[[#This Row],[PIGUID]]="","",INDEX(S2PQ_relational[],MATCH(Checklist48[[#This Row],[PIGUID&amp;NO]],S2PQ_relational[PIGUID &amp; "NO"],0),2))</f>
        <v>#N/A</v>
      </c>
      <c r="H110" s="61" t="str">
        <f>Checklist48[[#This Row],[PIGUID]]&amp;"NO"</f>
        <v>4zyNsvao9Kg4V8qYucGkhkNO</v>
      </c>
      <c r="I110" s="61" t="b">
        <f>IF(Checklist48[[#This Row],[PIGUID]]="","",INDEX(PIs[NA Exempt],MATCH(Checklist48[[#This Row],[PIGUID]],PIs[GUID],0),1))</f>
        <v>0</v>
      </c>
      <c r="J110" s="61" t="str">
        <f>IF(Checklist48[[#This Row],[SGUID]]="",IF(Checklist48[[#This Row],[SSGUID]]="",IF(Checklist48[[#This Row],[PIGUID]]="","",INDEX(PIs[[Column1]:[SS]],MATCH(Checklist48[[#This Row],[PIGUID]],PIs[GUID],0),2)),INDEX(PIs[[Column1]:[SS]],MATCH(Checklist48[[#This Row],[SSGUID]],PIs[SSGUID],0),18)),INDEX(PIs[[Column1]:[SS]],MATCH(Checklist48[[#This Row],[SGUID]],PIs[SGUID],0),14))</f>
        <v>FO 06.02</v>
      </c>
      <c r="K110"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wordt geïnformeerd over de relevante plagen, ziekten en onkruid waardoor zijn/haar geregistreerde gewassen worden aangetast.</v>
      </c>
      <c r="L110" s="61" t="str">
        <f>IF(Checklist48[[#This Row],[SGUID]]="",IF(Checklist48[[#This Row],[SSGUID]]="",INDEX(PIs[[Column1]:[SS]],MATCH(Checklist48[[#This Row],[PIGUID]],PIs[GUID],0),6),""),"")</f>
        <v>Er moet bewijs zijn dat de producent informatie en kennis heeft over plagen, ziekten en onkruid waardoor de geregistreerde gewassen aangetast kunnen worden (individueel of per groep gewassen). Bewijs kan worden gegeven aan de hand van mondelinge demonstratie door de producent of aan de hand van observatie op het vlak van genomen maatregelen. In het geval van de uitbraak van een plaag, moet de producent in staat zijn aan te tonen of uit te leggen welke plaag het gewas aantast en aan de hand van het plan voor geïntegreerde bestrijding (IPM) aangeven welke maatregelen kunnen worden verbeterd om een soortgelijke situatie een volgende keer te voorkomen.
Bij Optie 2 producentengroepen, is bewijs op kwaliteitsbeheersysteem (QMS)-niveau aanvaardbaar.</v>
      </c>
      <c r="M110" s="61" t="str">
        <f>IF(Checklist48[[#This Row],[SSGUID]]="",IF(Checklist48[[#This Row],[PIGUID]]="","",INDEX(PIs[[Column1]:[SS]],MATCH(Checklist48[[#This Row],[PIGUID]],PIs[GUID],0),8)),"")</f>
        <v>Minor Must</v>
      </c>
      <c r="N110" s="65"/>
      <c r="O110" s="65"/>
      <c r="P110" s="61" t="str">
        <f>IF(Checklist48[[#This Row],[ifna]]="NA","",IF(Checklist48[[#This Row],[RelatedPQ]]=0,"",IF(Checklist48[[#This Row],[RelatedPQ]]="","",IF((INDEX(S2PQ_relational[],MATCH(Checklist48[[#This Row],[PIGUID&amp;NO]],S2PQ_relational[PIGUID &amp; "NO"],0),1))=Checklist48[[#This Row],[PIGUID]],"niet van toepassing",""))))</f>
        <v/>
      </c>
      <c r="Q110" s="61" t="str">
        <f>IF(Checklist48[[#This Row],[N.v.t.]]="niet van toepassing",INDEX(S2PQ[[Stap 2 vragen]:[Justification]],MATCH(Checklist48[[#This Row],[RelatedPQ]],S2PQ[S2PQGUID],0),3),"")</f>
        <v/>
      </c>
      <c r="R110" s="65"/>
    </row>
    <row r="111" spans="1:18" ht="202.5" x14ac:dyDescent="0.25">
      <c r="A111" s="42"/>
      <c r="B111" s="59"/>
      <c r="C111" s="59"/>
      <c r="D111" s="60">
        <f>IF(Checklist48[[#This Row],[SGUID]]="",IF(Checklist48[[#This Row],[SSGUID]]="",0,1),1)</f>
        <v>0</v>
      </c>
      <c r="E111" s="59" t="s">
        <v>486</v>
      </c>
      <c r="F111" s="61" t="str">
        <f>_xlfn.IFNA(Checklist48[[#This Row],[RelatedPQ]],"NA")</f>
        <v>NA</v>
      </c>
      <c r="G111" s="61" t="e">
        <f>IF(Checklist48[[#This Row],[PIGUID]]="","",INDEX(S2PQ_relational[],MATCH(Checklist48[[#This Row],[PIGUID&amp;NO]],S2PQ_relational[PIGUID &amp; "NO"],0),2))</f>
        <v>#N/A</v>
      </c>
      <c r="H111" s="61" t="str">
        <f>Checklist48[[#This Row],[PIGUID]]&amp;"NO"</f>
        <v>5dUBmxzMj7AFpoxu4yDyB7NO</v>
      </c>
      <c r="I111" s="61" t="b">
        <f>IF(Checklist48[[#This Row],[PIGUID]]="","",INDEX(PIs[NA Exempt],MATCH(Checklist48[[#This Row],[PIGUID]],PIs[GUID],0),1))</f>
        <v>0</v>
      </c>
      <c r="J111" s="61" t="str">
        <f>IF(Checklist48[[#This Row],[SGUID]]="",IF(Checklist48[[#This Row],[SSGUID]]="",IF(Checklist48[[#This Row],[PIGUID]]="","",INDEX(PIs[[Column1]:[SS]],MATCH(Checklist48[[#This Row],[PIGUID]],PIs[GUID],0),2)),INDEX(PIs[[Column1]:[SS]],MATCH(Checklist48[[#This Row],[SSGUID]],PIs[SSGUID],0),18)),INDEX(PIs[[Column1]:[SS]],MATCH(Checklist48[[#This Row],[SGUID]],PIs[SGUID],0),14))</f>
        <v>FO 06.03</v>
      </c>
      <c r="K111"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plan voor geïntegreerde bestrijding (IPM) waarin de maatregelen zijn beschreven die op bedrijfsniveau worden gebruikt voor het bestrijden van plagen, ziekten en onkruid die het/de geregistreerde gewas(sen) aantasten.</v>
      </c>
      <c r="L111" s="61" t="str">
        <f>IF(Checklist48[[#This Row],[SGUID]]="",IF(Checklist48[[#This Row],[SSGUID]]="",INDEX(PIs[[Column1]:[SS]],MATCH(Checklist48[[#This Row],[PIGUID]],PIs[GUID],0),6),""),"")</f>
        <v>Het IPM-plan moet de maatregelen beschrijven die de producent inzet of overweegt in te zetten voor het bestrijden van plagen, ziekten en onkruid, die relevant zijn voor het/de geregistreerde gewas(sen) (individueel of per groep gewassen).
Dit moet omvatten:
\- een stapsgewijze aanpak op basis van de preventieve, niet-chemische en chemische methoden die moeten worden toegepast afhankelijk van het gewas en de specifieke situatie naar het oordeel van de producent of de deskundige adviseur;
\- het monitoren van plagen, ziekten en onkruid om te bepalen of interventie noodzakelijk is, met een grenswaarde voor maatregelen die door de producent wordt bepaald.
Bij Optie 2 producentengroepen, is bewijs op kwaliteitsbeheersysteem (QMS)-niveau aanvaardbaar.</v>
      </c>
      <c r="M111" s="61" t="str">
        <f>IF(Checklist48[[#This Row],[SSGUID]]="",IF(Checklist48[[#This Row],[PIGUID]]="","",INDEX(PIs[[Column1]:[SS]],MATCH(Checklist48[[#This Row],[PIGUID]],PIs[GUID],0),8)),"")</f>
        <v>Minor Must</v>
      </c>
      <c r="N111" s="65"/>
      <c r="O111" s="65"/>
      <c r="P111" s="61" t="str">
        <f>IF(Checklist48[[#This Row],[ifna]]="NA","",IF(Checklist48[[#This Row],[RelatedPQ]]=0,"",IF(Checklist48[[#This Row],[RelatedPQ]]="","",IF((INDEX(S2PQ_relational[],MATCH(Checklist48[[#This Row],[PIGUID&amp;NO]],S2PQ_relational[PIGUID &amp; "NO"],0),1))=Checklist48[[#This Row],[PIGUID]],"niet van toepassing",""))))</f>
        <v/>
      </c>
      <c r="Q111" s="61" t="str">
        <f>IF(Checklist48[[#This Row],[N.v.t.]]="niet van toepassing",INDEX(S2PQ[[Stap 2 vragen]:[Justification]],MATCH(Checklist48[[#This Row],[RelatedPQ]],S2PQ[S2PQGUID],0),3),"")</f>
        <v/>
      </c>
      <c r="R111" s="65"/>
    </row>
    <row r="112" spans="1:18" ht="67.5" x14ac:dyDescent="0.25">
      <c r="A112" s="42"/>
      <c r="B112" s="59"/>
      <c r="C112" s="59"/>
      <c r="D112" s="60">
        <f>IF(Checklist48[[#This Row],[SGUID]]="",IF(Checklist48[[#This Row],[SSGUID]]="",0,1),1)</f>
        <v>0</v>
      </c>
      <c r="E112" s="59" t="s">
        <v>474</v>
      </c>
      <c r="F112" s="61" t="str">
        <f>_xlfn.IFNA(Checklist48[[#This Row],[RelatedPQ]],"NA")</f>
        <v>NA</v>
      </c>
      <c r="G112" s="61" t="e">
        <f>IF(Checklist48[[#This Row],[PIGUID]]="","",INDEX(S2PQ_relational[],MATCH(Checklist48[[#This Row],[PIGUID&amp;NO]],S2PQ_relational[PIGUID &amp; "NO"],0),2))</f>
        <v>#N/A</v>
      </c>
      <c r="H112" s="61" t="str">
        <f>Checklist48[[#This Row],[PIGUID]]&amp;"NO"</f>
        <v>1D40lvB2CjQn6V2RvOZw0BNO</v>
      </c>
      <c r="I112" s="61" t="b">
        <f>IF(Checklist48[[#This Row],[PIGUID]]="","",INDEX(PIs[NA Exempt],MATCH(Checklist48[[#This Row],[PIGUID]],PIs[GUID],0),1))</f>
        <v>0</v>
      </c>
      <c r="J112" s="61" t="str">
        <f>IF(Checklist48[[#This Row],[SGUID]]="",IF(Checklist48[[#This Row],[SSGUID]]="",IF(Checklist48[[#This Row],[PIGUID]]="","",INDEX(PIs[[Column1]:[SS]],MATCH(Checklist48[[#This Row],[PIGUID]],PIs[GUID],0),2)),INDEX(PIs[[Column1]:[SS]],MATCH(Checklist48[[#This Row],[SSGUID]],PIs[SSGUID],0),18)),INDEX(PIs[[Column1]:[SS]],MATCH(Checklist48[[#This Row],[SGUID]],PIs[SGUID],0),14))</f>
        <v>FO 06.04</v>
      </c>
      <c r="K112"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is zich bewust van de vatbaarheid van het ras voor ziekten en plagen.</v>
      </c>
      <c r="L112" s="61" t="str">
        <f>IF(Checklist48[[#This Row],[SGUID]]="",IF(Checklist48[[#This Row],[SSGUID]]="",INDEX(PIs[[Column1]:[SS]],MATCH(Checklist48[[#This Row],[PIGUID]],PIs[GUID],0),6),""),"")</f>
        <v>Er behoort bewijs te zijn dat de producent inzicht heeft in de mate waarin het geregistreerde ras kwetsbaar is voor plagen en ziekten.
Er hoeft geen schriftelijk bewijs te zijn en het bewijs kan bestaan uit de eigen ervaring van de producent.</v>
      </c>
      <c r="M112" s="61" t="str">
        <f>IF(Checklist48[[#This Row],[SSGUID]]="",IF(Checklist48[[#This Row],[PIGUID]]="","",INDEX(PIs[[Column1]:[SS]],MATCH(Checklist48[[#This Row],[PIGUID]],PIs[GUID],0),8)),"")</f>
        <v>Aanbeveling</v>
      </c>
      <c r="N112" s="65"/>
      <c r="O112" s="65"/>
      <c r="P112" s="61" t="str">
        <f>IF(Checklist48[[#This Row],[ifna]]="NA","",IF(Checklist48[[#This Row],[RelatedPQ]]=0,"",IF(Checklist48[[#This Row],[RelatedPQ]]="","",IF((INDEX(S2PQ_relational[],MATCH(Checklist48[[#This Row],[PIGUID&amp;NO]],S2PQ_relational[PIGUID &amp; "NO"],0),1))=Checklist48[[#This Row],[PIGUID]],"niet van toepassing",""))))</f>
        <v/>
      </c>
      <c r="Q112" s="61" t="str">
        <f>IF(Checklist48[[#This Row],[N.v.t.]]="niet van toepassing",INDEX(S2PQ[[Stap 2 vragen]:[Justification]],MATCH(Checklist48[[#This Row],[RelatedPQ]],S2PQ[S2PQGUID],0),3),"")</f>
        <v/>
      </c>
      <c r="R112" s="65"/>
    </row>
    <row r="113" spans="1:18" ht="90" x14ac:dyDescent="0.25">
      <c r="A113" s="42"/>
      <c r="B113" s="59"/>
      <c r="C113" s="59"/>
      <c r="D113" s="60">
        <f>IF(Checklist48[[#This Row],[SGUID]]="",IF(Checklist48[[#This Row],[SSGUID]]="",0,1),1)</f>
        <v>0</v>
      </c>
      <c r="E113" s="59" t="s">
        <v>696</v>
      </c>
      <c r="F113" s="61" t="str">
        <f>_xlfn.IFNA(Checklist48[[#This Row],[RelatedPQ]],"NA")</f>
        <v>NA</v>
      </c>
      <c r="G113" s="61" t="e">
        <f>IF(Checklist48[[#This Row],[PIGUID]]="","",INDEX(S2PQ_relational[],MATCH(Checklist48[[#This Row],[PIGUID&amp;NO]],S2PQ_relational[PIGUID &amp; "NO"],0),2))</f>
        <v>#N/A</v>
      </c>
      <c r="H113" s="61" t="str">
        <f>Checklist48[[#This Row],[PIGUID]]&amp;"NO"</f>
        <v>tsaBykhjXMn6AA22DNUAyNO</v>
      </c>
      <c r="I113" s="61" t="b">
        <f>IF(Checklist48[[#This Row],[PIGUID]]="","",INDEX(PIs[NA Exempt],MATCH(Checklist48[[#This Row],[PIGUID]],PIs[GUID],0),1))</f>
        <v>0</v>
      </c>
      <c r="J113" s="61" t="str">
        <f>IF(Checklist48[[#This Row],[SGUID]]="",IF(Checklist48[[#This Row],[SSGUID]]="",IF(Checklist48[[#This Row],[PIGUID]]="","",INDEX(PIs[[Column1]:[SS]],MATCH(Checklist48[[#This Row],[PIGUID]],PIs[GUID],0),2)),INDEX(PIs[[Column1]:[SS]],MATCH(Checklist48[[#This Row],[SSGUID]],PIs[SSGUID],0),18)),INDEX(PIs[[Column1]:[SS]],MATCH(Checklist48[[#This Row],[SGUID]],PIs[SGUID],0),14))</f>
        <v>FO 06.05</v>
      </c>
      <c r="K113"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implementeert preventiemaatregelen.</v>
      </c>
      <c r="L113" s="61" t="str">
        <f>IF(Checklist48[[#This Row],[SGUID]]="",IF(Checklist48[[#This Row],[SSGUID]]="",INDEX(PIs[[Column1]:[SS]],MATCH(Checklist48[[#This Row],[PIGUID]],PIs[GUID],0),6),""),"")</f>
        <v>De producent moet aantonen dat ten minste twee activiteiten voor de geregistreerde gewassen zijn geïmplementeerd (individueel of per groep gewassen) waaronder het toepassen van productiemethoden die de vitaliteit van de gewassen in stand houden en het optreden in en de intensiteit van plagen kunnen beperken waardoor de noodzaak tot ingrijpen wordt beperkt.</v>
      </c>
      <c r="M113" s="61" t="str">
        <f>IF(Checklist48[[#This Row],[SSGUID]]="",IF(Checklist48[[#This Row],[PIGUID]]="","",INDEX(PIs[[Column1]:[SS]],MATCH(Checklist48[[#This Row],[PIGUID]],PIs[GUID],0),8)),"")</f>
        <v>Major Must</v>
      </c>
      <c r="N113" s="65"/>
      <c r="O113" s="65"/>
      <c r="P113" s="61" t="str">
        <f>IF(Checklist48[[#This Row],[ifna]]="NA","",IF(Checklist48[[#This Row],[RelatedPQ]]=0,"",IF(Checklist48[[#This Row],[RelatedPQ]]="","",IF((INDEX(S2PQ_relational[],MATCH(Checklist48[[#This Row],[PIGUID&amp;NO]],S2PQ_relational[PIGUID &amp; "NO"],0),1))=Checklist48[[#This Row],[PIGUID]],"niet van toepassing",""))))</f>
        <v/>
      </c>
      <c r="Q113" s="61" t="str">
        <f>IF(Checklist48[[#This Row],[N.v.t.]]="niet van toepassing",INDEX(S2PQ[[Stap 2 vragen]:[Justification]],MATCH(Checklist48[[#This Row],[RelatedPQ]],S2PQ[S2PQGUID],0),3),"")</f>
        <v/>
      </c>
      <c r="R113" s="65"/>
    </row>
    <row r="114" spans="1:18" ht="78.75" x14ac:dyDescent="0.25">
      <c r="A114" s="42"/>
      <c r="B114" s="59"/>
      <c r="C114" s="59"/>
      <c r="D114" s="60">
        <f>IF(Checklist48[[#This Row],[SGUID]]="",IF(Checklist48[[#This Row],[SSGUID]]="",0,1),1)</f>
        <v>0</v>
      </c>
      <c r="E114" s="59" t="s">
        <v>511</v>
      </c>
      <c r="F114" s="61" t="str">
        <f>_xlfn.IFNA(Checklist48[[#This Row],[RelatedPQ]],"NA")</f>
        <v>NA</v>
      </c>
      <c r="G114" s="61" t="e">
        <f>IF(Checklist48[[#This Row],[PIGUID]]="","",INDEX(S2PQ_relational[],MATCH(Checklist48[[#This Row],[PIGUID&amp;NO]],S2PQ_relational[PIGUID &amp; "NO"],0),2))</f>
        <v>#N/A</v>
      </c>
      <c r="H114" s="61" t="str">
        <f>Checklist48[[#This Row],[PIGUID]]&amp;"NO"</f>
        <v>3pPXj3qNiLiJapNWrZ1iXMNO</v>
      </c>
      <c r="I114" s="61" t="b">
        <f>IF(Checklist48[[#This Row],[PIGUID]]="","",INDEX(PIs[NA Exempt],MATCH(Checklist48[[#This Row],[PIGUID]],PIs[GUID],0),1))</f>
        <v>0</v>
      </c>
      <c r="J114" s="61" t="str">
        <f>IF(Checklist48[[#This Row],[SGUID]]="",IF(Checklist48[[#This Row],[SSGUID]]="",IF(Checklist48[[#This Row],[PIGUID]]="","",INDEX(PIs[[Column1]:[SS]],MATCH(Checklist48[[#This Row],[PIGUID]],PIs[GUID],0),2)),INDEX(PIs[[Column1]:[SS]],MATCH(Checklist48[[#This Row],[SSGUID]],PIs[SSGUID],0),18)),INDEX(PIs[[Column1]:[SS]],MATCH(Checklist48[[#This Row],[SGUID]],PIs[SGUID],0),14))</f>
        <v>FO 06.06</v>
      </c>
      <c r="K114"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brengt het monitoren van zijn/haar geregistreerde gewassen in praktijk om de bestrijding van plagen en ziekten te plannen.</v>
      </c>
      <c r="L114" s="61" t="str">
        <f>IF(Checklist48[[#This Row],[SGUID]]="",IF(Checklist48[[#This Row],[SSGUID]]="",INDEX(PIs[[Column1]:[SS]],MATCH(Checklist48[[#This Row],[PIGUID]],PIs[GUID],0),6),""),"")</f>
        <v>De producent moet aantonen dat ten minste twee activiteiten voor de geregistreerde gewassen zijn geïmplementeerd (individueel of per groep gewassen) die bepalen wanneer en in welke mate plagen en hun natuurlijke vijanden aanwezig zijn, en dat deze informatie gebruikt wordt voor het bepalen van de toe te passen bestrijdingstechnieken.</v>
      </c>
      <c r="M114" s="61" t="str">
        <f>IF(Checklist48[[#This Row],[SSGUID]]="",IF(Checklist48[[#This Row],[PIGUID]]="","",INDEX(PIs[[Column1]:[SS]],MATCH(Checklist48[[#This Row],[PIGUID]],PIs[GUID],0),8)),"")</f>
        <v>Major Must</v>
      </c>
      <c r="N114" s="65"/>
      <c r="O114" s="65"/>
      <c r="P114" s="61" t="str">
        <f>IF(Checklist48[[#This Row],[ifna]]="NA","",IF(Checklist48[[#This Row],[RelatedPQ]]=0,"",IF(Checklist48[[#This Row],[RelatedPQ]]="","",IF((INDEX(S2PQ_relational[],MATCH(Checklist48[[#This Row],[PIGUID&amp;NO]],S2PQ_relational[PIGUID &amp; "NO"],0),1))=Checklist48[[#This Row],[PIGUID]],"niet van toepassing",""))))</f>
        <v/>
      </c>
      <c r="Q114" s="61" t="str">
        <f>IF(Checklist48[[#This Row],[N.v.t.]]="niet van toepassing",INDEX(S2PQ[[Stap 2 vragen]:[Justification]],MATCH(Checklist48[[#This Row],[RelatedPQ]],S2PQ[S2PQGUID],0),3),"")</f>
        <v/>
      </c>
      <c r="R114" s="65"/>
    </row>
    <row r="115" spans="1:18" ht="168.75" x14ac:dyDescent="0.25">
      <c r="A115" s="42"/>
      <c r="B115" s="59"/>
      <c r="C115" s="59"/>
      <c r="D115" s="60">
        <f>IF(Checklist48[[#This Row],[SGUID]]="",IF(Checklist48[[#This Row],[SSGUID]]="",0,1),1)</f>
        <v>0</v>
      </c>
      <c r="E115" s="59" t="s">
        <v>499</v>
      </c>
      <c r="F115" s="61" t="str">
        <f>_xlfn.IFNA(Checklist48[[#This Row],[RelatedPQ]],"NA")</f>
        <v>NA</v>
      </c>
      <c r="G115" s="61" t="e">
        <f>IF(Checklist48[[#This Row],[PIGUID]]="","",INDEX(S2PQ_relational[],MATCH(Checklist48[[#This Row],[PIGUID&amp;NO]],S2PQ_relational[PIGUID &amp; "NO"],0),2))</f>
        <v>#N/A</v>
      </c>
      <c r="H115" s="61" t="str">
        <f>Checklist48[[#This Row],[PIGUID]]&amp;"NO"</f>
        <v>5dQa9J4w5GSDY03rp98IgsNO</v>
      </c>
      <c r="I115" s="61" t="b">
        <f>IF(Checklist48[[#This Row],[PIGUID]]="","",INDEX(PIs[NA Exempt],MATCH(Checklist48[[#This Row],[PIGUID]],PIs[GUID],0),1))</f>
        <v>0</v>
      </c>
      <c r="J115" s="61" t="str">
        <f>IF(Checklist48[[#This Row],[SGUID]]="",IF(Checklist48[[#This Row],[SSGUID]]="",IF(Checklist48[[#This Row],[PIGUID]]="","",INDEX(PIs[[Column1]:[SS]],MATCH(Checklist48[[#This Row],[PIGUID]],PIs[GUID],0),2)),INDEX(PIs[[Column1]:[SS]],MATCH(Checklist48[[#This Row],[SSGUID]],PIs[SSGUID],0),18)),INDEX(PIs[[Column1]:[SS]],MATCH(Checklist48[[#This Row],[SGUID]],PIs[SGUID],0),14))</f>
        <v>FO 06.07</v>
      </c>
      <c r="K115"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doet interventies om plagen te bestrijden.</v>
      </c>
      <c r="L115" s="61" t="str">
        <f>IF(Checklist48[[#This Row],[SGUID]]="",IF(Checklist48[[#This Row],[SSGUID]]="",INDEX(PIs[[Column1]:[SS]],MATCH(Checklist48[[#This Row],[PIGUID]],PIs[GUID],0),6),""),"")</f>
        <v>De producent moet bewijs laten zien voor situaties waarin specifieke interventies zijn gedaan tegen plagen met een negatief effect op de economische waarde van een gewas. Indien gewasbeschermingsmiddelen worden gebruikt als interventie, moet de producent een risicogebaseerde aanpak laten zien voor de selectie van de gewasbeschermingsmiddelen waarbij de gevaren in aanmerking worden genomen (bijv. toxiciteit). De producent kan ervoor kiezen geen maatregelen tegen de plaag te nemen en het economische verlies te dragen. Waar mogelijk moeten niet-chemische methoden worden overwogen.
“N.v.t.” als er geen interventie door de producent heeft plaatsgevonden.</v>
      </c>
      <c r="M115" s="61" t="str">
        <f>IF(Checklist48[[#This Row],[SSGUID]]="",IF(Checklist48[[#This Row],[PIGUID]]="","",INDEX(PIs[[Column1]:[SS]],MATCH(Checklist48[[#This Row],[PIGUID]],PIs[GUID],0),8)),"")</f>
        <v>Major Must</v>
      </c>
      <c r="N115" s="65"/>
      <c r="O115" s="65"/>
      <c r="P115" s="61" t="str">
        <f>IF(Checklist48[[#This Row],[ifna]]="NA","",IF(Checklist48[[#This Row],[RelatedPQ]]=0,"",IF(Checklist48[[#This Row],[RelatedPQ]]="","",IF((INDEX(S2PQ_relational[],MATCH(Checklist48[[#This Row],[PIGUID&amp;NO]],S2PQ_relational[PIGUID &amp; "NO"],0),1))=Checklist48[[#This Row],[PIGUID]],"niet van toepassing",""))))</f>
        <v/>
      </c>
      <c r="Q115" s="61" t="str">
        <f>IF(Checklist48[[#This Row],[N.v.t.]]="niet van toepassing",INDEX(S2PQ[[Stap 2 vragen]:[Justification]],MATCH(Checklist48[[#This Row],[RelatedPQ]],S2PQ[S2PQGUID],0),3),"")</f>
        <v/>
      </c>
      <c r="R115" s="65"/>
    </row>
    <row r="116" spans="1:18" ht="371.25" x14ac:dyDescent="0.25">
      <c r="A116" s="42"/>
      <c r="B116" s="59"/>
      <c r="C116" s="59"/>
      <c r="D116" s="60">
        <f>IF(Checklist48[[#This Row],[SGUID]]="",IF(Checklist48[[#This Row],[SSGUID]]="",0,1),1)</f>
        <v>0</v>
      </c>
      <c r="E116" s="59" t="s">
        <v>517</v>
      </c>
      <c r="F116" s="61" t="str">
        <f>_xlfn.IFNA(Checklist48[[#This Row],[RelatedPQ]],"NA")</f>
        <v>NA</v>
      </c>
      <c r="G116" s="61" t="e">
        <f>IF(Checklist48[[#This Row],[PIGUID]]="","",INDEX(S2PQ_relational[],MATCH(Checklist48[[#This Row],[PIGUID&amp;NO]],S2PQ_relational[PIGUID &amp; "NO"],0),2))</f>
        <v>#N/A</v>
      </c>
      <c r="H116" s="61" t="str">
        <f>Checklist48[[#This Row],[PIGUID]]&amp;"NO"</f>
        <v>74avinUKxcmdHz9GlSUIxeNO</v>
      </c>
      <c r="I116" s="61" t="b">
        <f>IF(Checklist48[[#This Row],[PIGUID]]="","",INDEX(PIs[NA Exempt],MATCH(Checklist48[[#This Row],[PIGUID]],PIs[GUID],0),1))</f>
        <v>0</v>
      </c>
      <c r="J116" s="61" t="str">
        <f>IF(Checklist48[[#This Row],[SGUID]]="",IF(Checklist48[[#This Row],[SSGUID]]="",IF(Checklist48[[#This Row],[PIGUID]]="","",INDEX(PIs[[Column1]:[SS]],MATCH(Checklist48[[#This Row],[PIGUID]],PIs[GUID],0),2)),INDEX(PIs[[Column1]:[SS]],MATCH(Checklist48[[#This Row],[SSGUID]],PIs[SSGUID],0),18)),INDEX(PIs[[Column1]:[SS]],MATCH(Checklist48[[#This Row],[SGUID]],PIs[SGUID],0),14))</f>
        <v>FO 06.08</v>
      </c>
      <c r="K116" s="61" t="str">
        <f>IF(Checklist48[[#This Row],[SGUID]]="",IF(Checklist48[[#This Row],[SSGUID]]="",IF(Checklist48[[#This Row],[PIGUID]]="","",INDEX(PIs[[Column1]:[SS]],MATCH(Checklist48[[#This Row],[PIGUID]],PIs[GUID],0),4)),INDEX(PIs[[Column1]:[Ssbody]],MATCH(Checklist48[[#This Row],[SSGUID]],PIs[SSGUID],0),19)),INDEX(PIs[[Column1]:[SS]],MATCH(Checklist48[[#This Row],[SGUID]],PIs[SGUID],0),15))</f>
        <v>Aanbevelingen om resistentie te voorkomen zijn opgevolgd om de effectiviteit van beschikbare gewasbeschermingsmiddelen te behouden.</v>
      </c>
      <c r="L116" s="61" t="str">
        <f>IF(Checklist48[[#This Row],[SGUID]]="",IF(Checklist48[[#This Row],[SSGUID]]="",INDEX(PIs[[Column1]:[SS]],MATCH(Checklist48[[#This Row],[PIGUID]],PIs[GUID],0),6),""),"")</f>
        <v>Als het niveau van een plaag, ziekte of onkruid om herhaalde bestrijding bij de gewassen vraagt, dan moet er bewijs zijn dat aanbevelingen om resistentie te voorkomen op het etiket of andere bronnen (indien beschikbaar) worden opgevolgd. Als er slechts één chemische werkwijze of klasse gewasbeschermingsmiddelen bestaat of is toegestaan in het land van productie of land van export, is rotatie van productsoorten wellicht niet mogelijk als gevolg van gebrek aan beschikbare geschikte alternatieven.
Herhaald gebruik van hetzelfde/dezelfde gewasbeschermingsmiddel(en) met hetzelfde werkingsmechanisme kan leiden tot selectie van plagen die resistent zijn voor deze gewasbeschermingsmiddelen.
De strategie van het tegengaan van resistentie moet worden gedocumenteerd en de volgende punten omvatten:
\- volg altijd de aanbevelingen op het productetiket;
\- vermijd lagere dosispercentages om optimale toepassingskwaliteit te waarborgen;
\- gebruik rotatieprogramma’s en mengsels van gewasbeschermingsmiddelen met verschillende werkingsmechanismen die effectief zijn tegen het doel, indien beschikbaar;
\- beperk, voor zover mogelijk, het aantal toepassingen met hetzelfde werkingsmechanisme in een teeltseizoen als percentage van het totale aantal toepassingen.
Bij Optie 2 producentengroepen, is bewijs op kwaliteitsbeheersysteem (QMS)-niveau aanvaardbaar.</v>
      </c>
      <c r="M116" s="61" t="str">
        <f>IF(Checklist48[[#This Row],[SSGUID]]="",IF(Checklist48[[#This Row],[PIGUID]]="","",INDEX(PIs[[Column1]:[SS]],MATCH(Checklist48[[#This Row],[PIGUID]],PIs[GUID],0),8)),"")</f>
        <v>Minor Must</v>
      </c>
      <c r="N116" s="65"/>
      <c r="O116" s="65"/>
      <c r="P116" s="61" t="str">
        <f>IF(Checklist48[[#This Row],[ifna]]="NA","",IF(Checklist48[[#This Row],[RelatedPQ]]=0,"",IF(Checklist48[[#This Row],[RelatedPQ]]="","",IF((INDEX(S2PQ_relational[],MATCH(Checklist48[[#This Row],[PIGUID&amp;NO]],S2PQ_relational[PIGUID &amp; "NO"],0),1))=Checklist48[[#This Row],[PIGUID]],"niet van toepassing",""))))</f>
        <v/>
      </c>
      <c r="Q116" s="61" t="str">
        <f>IF(Checklist48[[#This Row],[N.v.t.]]="niet van toepassing",INDEX(S2PQ[[Stap 2 vragen]:[Justification]],MATCH(Checklist48[[#This Row],[RelatedPQ]],S2PQ[S2PQGUID],0),3),"")</f>
        <v/>
      </c>
      <c r="R116" s="65"/>
    </row>
    <row r="117" spans="1:18" ht="67.5" x14ac:dyDescent="0.25">
      <c r="A117" s="42"/>
      <c r="B117" s="59"/>
      <c r="C117" s="59"/>
      <c r="D117" s="60">
        <f>IF(Checklist48[[#This Row],[SGUID]]="",IF(Checklist48[[#This Row],[SSGUID]]="",0,1),1)</f>
        <v>0</v>
      </c>
      <c r="E117" s="59" t="s">
        <v>677</v>
      </c>
      <c r="F117" s="61" t="str">
        <f>_xlfn.IFNA(Checklist48[[#This Row],[RelatedPQ]],"NA")</f>
        <v>NA</v>
      </c>
      <c r="G117" s="61" t="e">
        <f>IF(Checklist48[[#This Row],[PIGUID]]="","",INDEX(S2PQ_relational[],MATCH(Checklist48[[#This Row],[PIGUID&amp;NO]],S2PQ_relational[PIGUID &amp; "NO"],0),2))</f>
        <v>#N/A</v>
      </c>
      <c r="H117" s="61" t="str">
        <f>Checklist48[[#This Row],[PIGUID]]&amp;"NO"</f>
        <v>FIGrZIeOOrEZFvEQP0XMONO</v>
      </c>
      <c r="I117" s="61" t="b">
        <f>IF(Checklist48[[#This Row],[PIGUID]]="","",INDEX(PIs[NA Exempt],MATCH(Checklist48[[#This Row],[PIGUID]],PIs[GUID],0),1))</f>
        <v>0</v>
      </c>
      <c r="J117" s="61" t="str">
        <f>IF(Checklist48[[#This Row],[SGUID]]="",IF(Checklist48[[#This Row],[SSGUID]]="",IF(Checklist48[[#This Row],[PIGUID]]="","",INDEX(PIs[[Column1]:[SS]],MATCH(Checklist48[[#This Row],[PIGUID]],PIs[GUID],0),2)),INDEX(PIs[[Column1]:[SS]],MATCH(Checklist48[[#This Row],[SSGUID]],PIs[SSGUID],0),18)),INDEX(PIs[[Column1]:[SS]],MATCH(Checklist48[[#This Row],[SGUID]],PIs[SGUID],0),14))</f>
        <v>FO 06.09</v>
      </c>
      <c r="K117"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gebruikt de resultaten van geïntegreerde bestrijding (IPM) om te leren en om het IPM-plan te verbeteren.</v>
      </c>
      <c r="L117" s="61" t="str">
        <f>IF(Checklist48[[#This Row],[SGUID]]="",IF(Checklist48[[#This Row],[SSGUID]]="",INDEX(PIs[[Column1]:[SS]],MATCH(Checklist48[[#This Row],[PIGUID]],PIs[GUID],0),6),""),"")</f>
        <v>Er moet bewijs zijn dat de producent het IPM-plan jaarlijks beoordeelt en verbeteringen introduceert als deze als noodzakelijk zijn aangemerkt.
Bij Optie 2 producentengroepen, is bewijs op kwaliteitsbeheersysteem (QMS)-niveau aanvaardbaar.</v>
      </c>
      <c r="M117" s="61" t="str">
        <f>IF(Checklist48[[#This Row],[SSGUID]]="",IF(Checklist48[[#This Row],[PIGUID]]="","",INDEX(PIs[[Column1]:[SS]],MATCH(Checklist48[[#This Row],[PIGUID]],PIs[GUID],0),8)),"")</f>
        <v>Minor Must</v>
      </c>
      <c r="N117" s="65"/>
      <c r="O117" s="65"/>
      <c r="P117" s="61" t="str">
        <f>IF(Checklist48[[#This Row],[ifna]]="NA","",IF(Checklist48[[#This Row],[RelatedPQ]]=0,"",IF(Checklist48[[#This Row],[RelatedPQ]]="","",IF((INDEX(S2PQ_relational[],MATCH(Checklist48[[#This Row],[PIGUID&amp;NO]],S2PQ_relational[PIGUID &amp; "NO"],0),1))=Checklist48[[#This Row],[PIGUID]],"niet van toepassing",""))))</f>
        <v/>
      </c>
      <c r="Q117" s="61" t="str">
        <f>IF(Checklist48[[#This Row],[N.v.t.]]="niet van toepassing",INDEX(S2PQ[[Stap 2 vragen]:[Justification]],MATCH(Checklist48[[#This Row],[RelatedPQ]],S2PQ[S2PQGUID],0),3),"")</f>
        <v/>
      </c>
      <c r="R117" s="65"/>
    </row>
    <row r="118" spans="1:18" ht="45" x14ac:dyDescent="0.25">
      <c r="A118" s="42"/>
      <c r="B118" s="59" t="s">
        <v>124</v>
      </c>
      <c r="C118" s="59"/>
      <c r="D118" s="60">
        <f>IF(Checklist48[[#This Row],[SGUID]]="",IF(Checklist48[[#This Row],[SSGUID]]="",0,1),1)</f>
        <v>1</v>
      </c>
      <c r="E118" s="59"/>
      <c r="F118" s="61" t="str">
        <f>_xlfn.IFNA(Checklist48[[#This Row],[RelatedPQ]],"NA")</f>
        <v/>
      </c>
      <c r="G118" s="61" t="str">
        <f>IF(Checklist48[[#This Row],[PIGUID]]="","",INDEX(S2PQ_relational[],MATCH(Checklist48[[#This Row],[PIGUID&amp;NO]],S2PQ_relational[PIGUID &amp; "NO"],0),2))</f>
        <v/>
      </c>
      <c r="H118" s="61" t="str">
        <f>Checklist48[[#This Row],[PIGUID]]&amp;"NO"</f>
        <v>NO</v>
      </c>
      <c r="I118" s="61" t="str">
        <f>IF(Checklist48[[#This Row],[PIGUID]]="","",INDEX(PIs[NA Exempt],MATCH(Checklist48[[#This Row],[PIGUID]],PIs[GUID],0),1))</f>
        <v/>
      </c>
      <c r="J118" s="61" t="str">
        <f>IF(Checklist48[[#This Row],[SGUID]]="",IF(Checklist48[[#This Row],[SSGUID]]="",IF(Checklist48[[#This Row],[PIGUID]]="","",INDEX(PIs[[Column1]:[SS]],MATCH(Checklist48[[#This Row],[PIGUID]],PIs[GUID],0),2)),INDEX(PIs[[Column1]:[SS]],MATCH(Checklist48[[#This Row],[SSGUID]],PIs[SSGUID],0),18)),INDEX(PIs[[Column1]:[SS]],MATCH(Checklist48[[#This Row],[SGUID]],PIs[SGUID],0),14))</f>
        <v>FO 07 GEWASBESCHERMINGSMIDDELEN</v>
      </c>
      <c r="K118" s="61" t="str">
        <f>IF(Checklist48[[#This Row],[SGUID]]="",IF(Checklist48[[#This Row],[SSGUID]]="",IF(Checklist48[[#This Row],[PIGUID]]="","",INDEX(PIs[[Column1]:[SS]],MATCH(Checklist48[[#This Row],[PIGUID]],PIs[GUID],0),4)),INDEX(PIs[[Column1]:[Ssbody]],MATCH(Checklist48[[#This Row],[SSGUID]],PIs[SSGUID],0),19)),INDEX(PIs[[Column1]:[SS]],MATCH(Checklist48[[#This Row],[SGUID]],PIs[SGUID],0),15))</f>
        <v>-</v>
      </c>
      <c r="L118" s="61" t="str">
        <f>IF(Checklist48[[#This Row],[SGUID]]="",IF(Checklist48[[#This Row],[SSGUID]]="",INDEX(PIs[[Column1]:[SS]],MATCH(Checklist48[[#This Row],[PIGUID]],PIs[GUID],0),6),""),"")</f>
        <v/>
      </c>
      <c r="M118" s="61" t="str">
        <f>IF(Checklist48[[#This Row],[SSGUID]]="",IF(Checklist48[[#This Row],[PIGUID]]="","",INDEX(PIs[[Column1]:[SS]],MATCH(Checklist48[[#This Row],[PIGUID]],PIs[GUID],0),8)),"")</f>
        <v/>
      </c>
      <c r="N118" s="65"/>
      <c r="O118" s="65"/>
      <c r="P118" s="61" t="str">
        <f>IF(Checklist48[[#This Row],[ifna]]="NA","",IF(Checklist48[[#This Row],[RelatedPQ]]=0,"",IF(Checklist48[[#This Row],[RelatedPQ]]="","",IF((INDEX(S2PQ_relational[],MATCH(Checklist48[[#This Row],[PIGUID&amp;NO]],S2PQ_relational[PIGUID &amp; "NO"],0),1))=Checklist48[[#This Row],[PIGUID]],"niet van toepassing",""))))</f>
        <v/>
      </c>
      <c r="Q118" s="61" t="str">
        <f>IF(Checklist48[[#This Row],[N.v.t.]]="niet van toepassing",INDEX(S2PQ[[Stap 2 vragen]:[Justification]],MATCH(Checklist48[[#This Row],[RelatedPQ]],S2PQ[S2PQGUID],0),3),"")</f>
        <v/>
      </c>
      <c r="R118" s="65"/>
    </row>
    <row r="119" spans="1:18" ht="45" x14ac:dyDescent="0.25">
      <c r="A119" s="42"/>
      <c r="B119" s="59"/>
      <c r="C119" s="59" t="s">
        <v>125</v>
      </c>
      <c r="D119" s="60">
        <f>IF(Checklist48[[#This Row],[SGUID]]="",IF(Checklist48[[#This Row],[SSGUID]]="",0,1),1)</f>
        <v>1</v>
      </c>
      <c r="E119" s="59"/>
      <c r="F119" s="61" t="str">
        <f>_xlfn.IFNA(Checklist48[[#This Row],[RelatedPQ]],"NA")</f>
        <v/>
      </c>
      <c r="G119" s="61" t="str">
        <f>IF(Checklist48[[#This Row],[PIGUID]]="","",INDEX(S2PQ_relational[],MATCH(Checklist48[[#This Row],[PIGUID&amp;NO]],S2PQ_relational[PIGUID &amp; "NO"],0),2))</f>
        <v/>
      </c>
      <c r="H119" s="61" t="str">
        <f>Checklist48[[#This Row],[PIGUID]]&amp;"NO"</f>
        <v>NO</v>
      </c>
      <c r="I119" s="61" t="str">
        <f>IF(Checklist48[[#This Row],[PIGUID]]="","",INDEX(PIs[NA Exempt],MATCH(Checklist48[[#This Row],[PIGUID]],PIs[GUID],0),1))</f>
        <v/>
      </c>
      <c r="J119" s="61" t="str">
        <f>IF(Checklist48[[#This Row],[SGUID]]="",IF(Checklist48[[#This Row],[SSGUID]]="",IF(Checklist48[[#This Row],[PIGUID]]="","",INDEX(PIs[[Column1]:[SS]],MATCH(Checklist48[[#This Row],[PIGUID]],PIs[GUID],0),2)),INDEX(PIs[[Column1]:[SS]],MATCH(Checklist48[[#This Row],[SSGUID]],PIs[SSGUID],0),18)),INDEX(PIs[[Column1]:[SS]],MATCH(Checklist48[[#This Row],[SGUID]],PIs[SGUID],0),14))</f>
        <v>FO 07.01 Keuze van gewasbeschermingsmiddelen</v>
      </c>
      <c r="K119" s="61" t="str">
        <f>IF(Checklist48[[#This Row],[SGUID]]="",IF(Checklist48[[#This Row],[SSGUID]]="",IF(Checklist48[[#This Row],[PIGUID]]="","",INDEX(PIs[[Column1]:[SS]],MATCH(Checklist48[[#This Row],[PIGUID]],PIs[GUID],0),4)),INDEX(PIs[[Column1]:[Ssbody]],MATCH(Checklist48[[#This Row],[SSGUID]],PIs[SSGUID],0),19)),INDEX(PIs[[Column1]:[SS]],MATCH(Checklist48[[#This Row],[SGUID]],PIs[SGUID],0),15))</f>
        <v>-</v>
      </c>
      <c r="L119" s="61" t="str">
        <f>IF(Checklist48[[#This Row],[SGUID]]="",IF(Checklist48[[#This Row],[SSGUID]]="",INDEX(PIs[[Column1]:[SS]],MATCH(Checklist48[[#This Row],[PIGUID]],PIs[GUID],0),6),""),"")</f>
        <v/>
      </c>
      <c r="M119" s="61" t="str">
        <f>IF(Checklist48[[#This Row],[SSGUID]]="",IF(Checklist48[[#This Row],[PIGUID]]="","",INDEX(PIs[[Column1]:[SS]],MATCH(Checklist48[[#This Row],[PIGUID]],PIs[GUID],0),8)),"")</f>
        <v/>
      </c>
      <c r="N119" s="65"/>
      <c r="O119" s="65"/>
      <c r="P119" s="61" t="str">
        <f>IF(Checklist48[[#This Row],[ifna]]="NA","",IF(Checklist48[[#This Row],[RelatedPQ]]=0,"",IF(Checklist48[[#This Row],[RelatedPQ]]="","",IF((INDEX(S2PQ_relational[],MATCH(Checklist48[[#This Row],[PIGUID&amp;NO]],S2PQ_relational[PIGUID &amp; "NO"],0),1))=Checklist48[[#This Row],[PIGUID]],"niet van toepassing",""))))</f>
        <v/>
      </c>
      <c r="Q119" s="61" t="str">
        <f>IF(Checklist48[[#This Row],[N.v.t.]]="niet van toepassing",INDEX(S2PQ[[Stap 2 vragen]:[Justification]],MATCH(Checklist48[[#This Row],[RelatedPQ]],S2PQ[S2PQGUID],0),3),"")</f>
        <v/>
      </c>
      <c r="R119" s="65"/>
    </row>
    <row r="120" spans="1:18" ht="348.75" x14ac:dyDescent="0.25">
      <c r="A120" s="42"/>
      <c r="B120" s="59"/>
      <c r="C120" s="59"/>
      <c r="D120" s="60">
        <f>IF(Checklist48[[#This Row],[SGUID]]="",IF(Checklist48[[#This Row],[SSGUID]]="",0,1),1)</f>
        <v>0</v>
      </c>
      <c r="E120" s="59" t="s">
        <v>118</v>
      </c>
      <c r="F120" s="61" t="str">
        <f>_xlfn.IFNA(Checklist48[[#This Row],[RelatedPQ]],"NA")</f>
        <v>NA</v>
      </c>
      <c r="G120" s="61" t="e">
        <f>IF(Checklist48[[#This Row],[PIGUID]]="","",INDEX(S2PQ_relational[],MATCH(Checklist48[[#This Row],[PIGUID&amp;NO]],S2PQ_relational[PIGUID &amp; "NO"],0),2))</f>
        <v>#N/A</v>
      </c>
      <c r="H120" s="61" t="str">
        <f>Checklist48[[#This Row],[PIGUID]]&amp;"NO"</f>
        <v>hRD9LVRWdv0Xjfts40xHoNO</v>
      </c>
      <c r="I120" s="61" t="b">
        <f>IF(Checklist48[[#This Row],[PIGUID]]="","",INDEX(PIs[NA Exempt],MATCH(Checklist48[[#This Row],[PIGUID]],PIs[GUID],0),1))</f>
        <v>0</v>
      </c>
      <c r="J120" s="61" t="str">
        <f>IF(Checklist48[[#This Row],[SGUID]]="",IF(Checklist48[[#This Row],[SSGUID]]="",IF(Checklist48[[#This Row],[PIGUID]]="","",INDEX(PIs[[Column1]:[SS]],MATCH(Checklist48[[#This Row],[PIGUID]],PIs[GUID],0),2)),INDEX(PIs[[Column1]:[SS]],MATCH(Checklist48[[#This Row],[SSGUID]],PIs[SSGUID],0),18)),INDEX(PIs[[Column1]:[SS]],MATCH(Checklist48[[#This Row],[SGUID]],PIs[SGUID],0),14))</f>
        <v>FO 07.01.01</v>
      </c>
      <c r="K120"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alleen behandelingen met gewasbeschermingsmiddelen gebruikt die zijn toegelaten voor het land van productie.</v>
      </c>
      <c r="L120" s="61" t="str">
        <f>IF(Checklist48[[#This Row],[SGUID]]="",IF(Checklist48[[#This Row],[SSGUID]]="",INDEX(PIs[[Column1]:[SS]],MATCH(Checklist48[[#This Row],[PIGUID]],PIs[GUID],0),6),""),"")</f>
        <v>Er moet een systeem beschikbaar zijn om ervoor te zorgen dat gewasbeschermingsmiddelen worden gebruikt die zijn toegelaten voor het land waar het gewas wordt geteeld.
Er kan bewijs zijn in de vorm van referentielijsten (online aanvaardbaar), productetiketten of beschrijvingen van geldende regelgeving, waarbij op juiste wijze wordt verwezen naar de bronregeling(en).
Als er geen officieel registratieschema bestaat in het land van productie, moet de producent verwijzen naar de “International Code of Conduct on the Distribution and Use of Pesticides” (Internationale gedragscode voor de distributie en het gebruik van gewasbeschermingsmiddelen) van de FAO.
Geëxtrapoleerd gebruik van gewasbeschermingsmiddelen is toegestaan conform het lokale registratieschema (zie richtlijn).
Er moet een actueel gedocumenteerde lijst beschikbaar zijn die elke wijziging in lokale en nationale wetgeving voor gewasbeschermingsmiddelen voor alle commerciële merkproducten (inclusief elke samenstelling van werkzame stoffen) in aanmerking neemt.
Het moet mogelijk zijn om in de lijst te identificeren of een gewasbeschermingsmiddel een werkzame stof bevat die door de Wereldgezondheidsorganisatie (WHO) geclassificeerd is als “Extreem gevaarlijk (klasse Ia)” (zie de door de WHO aanbevolen gevarenindeling van pesticiden en richtlijnen voor de classificatie, 2019).</v>
      </c>
      <c r="M120" s="61" t="str">
        <f>IF(Checklist48[[#This Row],[SSGUID]]="",IF(Checklist48[[#This Row],[PIGUID]]="","",INDEX(PIs[[Column1]:[SS]],MATCH(Checklist48[[#This Row],[PIGUID]],PIs[GUID],0),8)),"")</f>
        <v>Major Must</v>
      </c>
      <c r="N120" s="65"/>
      <c r="O120" s="65"/>
      <c r="P120" s="61" t="str">
        <f>IF(Checklist48[[#This Row],[ifna]]="NA","",IF(Checklist48[[#This Row],[RelatedPQ]]=0,"",IF(Checklist48[[#This Row],[RelatedPQ]]="","",IF((INDEX(S2PQ_relational[],MATCH(Checklist48[[#This Row],[PIGUID&amp;NO]],S2PQ_relational[PIGUID &amp; "NO"],0),1))=Checklist48[[#This Row],[PIGUID]],"niet van toepassing",""))))</f>
        <v/>
      </c>
      <c r="Q120" s="61" t="str">
        <f>IF(Checklist48[[#This Row],[N.v.t.]]="niet van toepassing",INDEX(S2PQ[[Stap 2 vragen]:[Justification]],MATCH(Checklist48[[#This Row],[RelatedPQ]],S2PQ[S2PQGUID],0),3),"")</f>
        <v/>
      </c>
      <c r="R120" s="65"/>
    </row>
    <row r="121" spans="1:18" ht="315" x14ac:dyDescent="0.25">
      <c r="A121" s="42"/>
      <c r="B121" s="59"/>
      <c r="C121" s="59"/>
      <c r="D121" s="60">
        <f>IF(Checklist48[[#This Row],[SGUID]]="",IF(Checklist48[[#This Row],[SSGUID]]="",0,1),1)</f>
        <v>0</v>
      </c>
      <c r="E121" s="59" t="s">
        <v>133</v>
      </c>
      <c r="F121" s="61" t="str">
        <f>_xlfn.IFNA(Checklist48[[#This Row],[RelatedPQ]],"NA")</f>
        <v>NA</v>
      </c>
      <c r="G121" s="61" t="e">
        <f>IF(Checklist48[[#This Row],[PIGUID]]="","",INDEX(S2PQ_relational[],MATCH(Checklist48[[#This Row],[PIGUID&amp;NO]],S2PQ_relational[PIGUID &amp; "NO"],0),2))</f>
        <v>#N/A</v>
      </c>
      <c r="H121" s="61" t="str">
        <f>Checklist48[[#This Row],[PIGUID]]&amp;"NO"</f>
        <v>5DS7FHDtDqEaVYAUQwziPeNO</v>
      </c>
      <c r="I121" s="61" t="b">
        <f>IF(Checklist48[[#This Row],[PIGUID]]="","",INDEX(PIs[NA Exempt],MATCH(Checklist48[[#This Row],[PIGUID]],PIs[GUID],0),1))</f>
        <v>0</v>
      </c>
      <c r="J121" s="61" t="str">
        <f>IF(Checklist48[[#This Row],[SGUID]]="",IF(Checklist48[[#This Row],[SSGUID]]="",IF(Checklist48[[#This Row],[PIGUID]]="","",INDEX(PIs[[Column1]:[SS]],MATCH(Checklist48[[#This Row],[PIGUID]],PIs[GUID],0),2)),INDEX(PIs[[Column1]:[SS]],MATCH(Checklist48[[#This Row],[SSGUID]],PIs[SSGUID],0),18)),INDEX(PIs[[Column1]:[SS]],MATCH(Checklist48[[#This Row],[SGUID]],PIs[SGUID],0),14))</f>
        <v>FO 07.01.02</v>
      </c>
      <c r="K121" s="61" t="str">
        <f>IF(Checklist48[[#This Row],[SGUID]]="",IF(Checklist48[[#This Row],[SSGUID]]="",IF(Checklist48[[#This Row],[PIGUID]]="","",INDEX(PIs[[Column1]:[SS]],MATCH(Checklist48[[#This Row],[PIGUID]],PIs[GUID],0),4)),INDEX(PIs[[Column1]:[Ssbody]],MATCH(Checklist48[[#This Row],[SSGUID]],PIs[SSGUID],0),19)),INDEX(PIs[[Column1]:[SS]],MATCH(Checklist48[[#This Row],[SGUID]],PIs[SGUID],0),15))</f>
        <v>De toegepaste gewasbeschermingsmiddelen zijn geschikt voor het gewas/de gebruikslocatie en het doel – hetzij specifiek hetzij algemeen – zoals aanbevolen op het productetiket of via andere goedkeuringen.</v>
      </c>
      <c r="L121" s="61" t="str">
        <f>IF(Checklist48[[#This Row],[SGUID]]="",IF(Checklist48[[#This Row],[SSGUID]]="",INDEX(PIs[[Column1]:[SS]],MATCH(Checklist48[[#This Row],[PIGUID]],PIs[GUID],0),6),""),"")</f>
        <v>Er moet een systeem beschikbaar zijn om ervoor te zorgen dat gewasbeschermingsmiddelen worden gebruikt die zijn toegelaten voor het gewas – hetzij specifiek, hetzij algemeen – of voor de gebruikslocatie en het beoogde doel (d.w.z. voor de plaag of het doel van de interventie), in overeenstemming met de aanbeveling op het etiket of de publicatie van de officiële registratie-instantie.
Als de producent gewasbeschermingsmiddelen gebruikt die momenteel zijn goedgekeurd voor gebruik op non-foodlocaties van siergewassen in de kas of op de grond moet er bewijs zijn van een officiële goedkeuring voor dat gebruik van dat gewasbeschermingsmiddel op dat gewas in dat land (waar een dergelijke officieel registratieschema bestaat). Alle gewasbeschermingsmiddelen moeten correct en juist worden geëtiketteerd.
Registratievoorbeelden die in het algemeen zijn bedoeld voor siergewassen: \- “Bloeiende siergewassen, zoals rozen, margrieten”; “Bloemen zoals rozen en margrieten”; “Siergewassen”; “Bollen”; “Pot- en perkplanten”.
Registratievoorbeelden die in het algemeen zijn bedoeld voor doelgewassen: Een productetiket kan specifiek of exclusief verwijzen naar “groene bladluis”, terwijl een ander productetiket groene bladluis maar ook “stekende en zuigende insecten” in het algemeen kan vermelden.</v>
      </c>
      <c r="M121" s="61" t="str">
        <f>IF(Checklist48[[#This Row],[SSGUID]]="",IF(Checklist48[[#This Row],[PIGUID]]="","",INDEX(PIs[[Column1]:[SS]],MATCH(Checklist48[[#This Row],[PIGUID]],PIs[GUID],0),8)),"")</f>
        <v>Major Must</v>
      </c>
      <c r="N121" s="65"/>
      <c r="O121" s="65"/>
      <c r="P121" s="61" t="str">
        <f>IF(Checklist48[[#This Row],[ifna]]="NA","",IF(Checklist48[[#This Row],[RelatedPQ]]=0,"",IF(Checklist48[[#This Row],[RelatedPQ]]="","",IF((INDEX(S2PQ_relational[],MATCH(Checklist48[[#This Row],[PIGUID&amp;NO]],S2PQ_relational[PIGUID &amp; "NO"],0),1))=Checklist48[[#This Row],[PIGUID]],"niet van toepassing",""))))</f>
        <v/>
      </c>
      <c r="Q121" s="61" t="str">
        <f>IF(Checklist48[[#This Row],[N.v.t.]]="niet van toepassing",INDEX(S2PQ[[Stap 2 vragen]:[Justification]],MATCH(Checklist48[[#This Row],[RelatedPQ]],S2PQ[S2PQGUID],0),3),"")</f>
        <v/>
      </c>
      <c r="R121" s="65"/>
    </row>
    <row r="122" spans="1:18" ht="67.5" x14ac:dyDescent="0.25">
      <c r="A122" s="42"/>
      <c r="B122" s="59"/>
      <c r="C122" s="59"/>
      <c r="D122" s="60">
        <f>IF(Checklist48[[#This Row],[SGUID]]="",IF(Checklist48[[#This Row],[SSGUID]]="",0,1),1)</f>
        <v>0</v>
      </c>
      <c r="E122" s="59" t="s">
        <v>235</v>
      </c>
      <c r="F122" s="61" t="str">
        <f>_xlfn.IFNA(Checklist48[[#This Row],[RelatedPQ]],"NA")</f>
        <v>NA</v>
      </c>
      <c r="G122" s="61" t="e">
        <f>IF(Checklist48[[#This Row],[PIGUID]]="","",INDEX(S2PQ_relational[],MATCH(Checklist48[[#This Row],[PIGUID&amp;NO]],S2PQ_relational[PIGUID &amp; "NO"],0),2))</f>
        <v>#N/A</v>
      </c>
      <c r="H122" s="61" t="str">
        <f>Checklist48[[#This Row],[PIGUID]]&amp;"NO"</f>
        <v>d2dn4gZTWN0Vd33TcLQqMNO</v>
      </c>
      <c r="I122" s="61" t="b">
        <f>IF(Checklist48[[#This Row],[PIGUID]]="","",INDEX(PIs[NA Exempt],MATCH(Checklist48[[#This Row],[PIGUID]],PIs[GUID],0),1))</f>
        <v>0</v>
      </c>
      <c r="J122" s="61" t="str">
        <f>IF(Checklist48[[#This Row],[SGUID]]="",IF(Checklist48[[#This Row],[SSGUID]]="",IF(Checklist48[[#This Row],[PIGUID]]="","",INDEX(PIs[[Column1]:[SS]],MATCH(Checklist48[[#This Row],[PIGUID]],PIs[GUID],0),2)),INDEX(PIs[[Column1]:[SS]],MATCH(Checklist48[[#This Row],[SSGUID]],PIs[SSGUID],0),18)),INDEX(PIs[[Column1]:[SS]],MATCH(Checklist48[[#This Row],[SGUID]],PIs[SGUID],0),14))</f>
        <v>FO 07.01.03</v>
      </c>
      <c r="K122" s="61" t="str">
        <f>IF(Checklist48[[#This Row],[SGUID]]="",IF(Checklist48[[#This Row],[SSGUID]]="",IF(Checklist48[[#This Row],[PIGUID]]="","",INDEX(PIs[[Column1]:[SS]],MATCH(Checklist48[[#This Row],[PIGUID]],PIs[GUID],0),4)),INDEX(PIs[[Column1]:[Ssbody]],MATCH(Checklist48[[#This Row],[SSGUID]],PIs[SSGUID],0),19)),INDEX(PIs[[Column1]:[SS]],MATCH(Checklist48[[#This Row],[SGUID]],PIs[SGUID],0),15))</f>
        <v>De facturen en/of aankoopbewijzen van gewasbeschermingsmiddelen en naoogstbehandelingen worden bewaard.</v>
      </c>
      <c r="L122" s="61" t="str">
        <f>IF(Checklist48[[#This Row],[SGUID]]="",IF(Checklist48[[#This Row],[SSGUID]]="",INDEX(PIs[[Column1]:[SS]],MATCH(Checklist48[[#This Row],[PIGUID]],PIs[GUID],0),6),""),"")</f>
        <v>Er worden inspanningen gedaan om illegaal geproduceerde en nagemaakte gewasbeschermingsmiddelen te voorkomen.
Facturen, aankoopbewijzen of pakbonnen van alle gewasbeschermingsmiddelen die gebruikt en/of opgeslagen worden, moeten bewaard worden.</v>
      </c>
      <c r="M122" s="61" t="str">
        <f>IF(Checklist48[[#This Row],[SSGUID]]="",IF(Checklist48[[#This Row],[PIGUID]]="","",INDEX(PIs[[Column1]:[SS]],MATCH(Checklist48[[#This Row],[PIGUID]],PIs[GUID],0),8)),"")</f>
        <v>Major Must</v>
      </c>
      <c r="N122" s="65"/>
      <c r="O122" s="65"/>
      <c r="P122" s="61" t="str">
        <f>IF(Checklist48[[#This Row],[ifna]]="NA","",IF(Checklist48[[#This Row],[RelatedPQ]]=0,"",IF(Checklist48[[#This Row],[RelatedPQ]]="","",IF((INDEX(S2PQ_relational[],MATCH(Checklist48[[#This Row],[PIGUID&amp;NO]],S2PQ_relational[PIGUID &amp; "NO"],0),1))=Checklist48[[#This Row],[PIGUID]],"niet van toepassing",""))))</f>
        <v/>
      </c>
      <c r="Q122" s="61" t="str">
        <f>IF(Checklist48[[#This Row],[N.v.t.]]="niet van toepassing",INDEX(S2PQ[[Stap 2 vragen]:[Justification]],MATCH(Checklist48[[#This Row],[RelatedPQ]],S2PQ[S2PQGUID],0),3),"")</f>
        <v/>
      </c>
      <c r="R122" s="65"/>
    </row>
    <row r="123" spans="1:18" ht="33.75" x14ac:dyDescent="0.25">
      <c r="A123" s="42"/>
      <c r="B123" s="59"/>
      <c r="C123" s="59" t="s">
        <v>132</v>
      </c>
      <c r="D123" s="60">
        <f>IF(Checklist48[[#This Row],[SGUID]]="",IF(Checklist48[[#This Row],[SSGUID]]="",0,1),1)</f>
        <v>1</v>
      </c>
      <c r="E123" s="59"/>
      <c r="F123" s="61" t="str">
        <f>_xlfn.IFNA(Checklist48[[#This Row],[RelatedPQ]],"NA")</f>
        <v/>
      </c>
      <c r="G123" s="61" t="str">
        <f>IF(Checklist48[[#This Row],[PIGUID]]="","",INDEX(S2PQ_relational[],MATCH(Checklist48[[#This Row],[PIGUID&amp;NO]],S2PQ_relational[PIGUID &amp; "NO"],0),2))</f>
        <v/>
      </c>
      <c r="H123" s="61" t="str">
        <f>Checklist48[[#This Row],[PIGUID]]&amp;"NO"</f>
        <v>NO</v>
      </c>
      <c r="I123" s="61" t="str">
        <f>IF(Checklist48[[#This Row],[PIGUID]]="","",INDEX(PIs[NA Exempt],MATCH(Checklist48[[#This Row],[PIGUID]],PIs[GUID],0),1))</f>
        <v/>
      </c>
      <c r="J123"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07.02 Toepassingsregistraties </v>
      </c>
      <c r="K123" s="61" t="str">
        <f>IF(Checklist48[[#This Row],[SGUID]]="",IF(Checklist48[[#This Row],[SSGUID]]="",IF(Checklist48[[#This Row],[PIGUID]]="","",INDEX(PIs[[Column1]:[SS]],MATCH(Checklist48[[#This Row],[PIGUID]],PIs[GUID],0),4)),INDEX(PIs[[Column1]:[Ssbody]],MATCH(Checklist48[[#This Row],[SSGUID]],PIs[SSGUID],0),19)),INDEX(PIs[[Column1]:[SS]],MATCH(Checklist48[[#This Row],[SGUID]],PIs[SGUID],0),15))</f>
        <v>-</v>
      </c>
      <c r="L123" s="61" t="str">
        <f>IF(Checklist48[[#This Row],[SGUID]]="",IF(Checklist48[[#This Row],[SSGUID]]="",INDEX(PIs[[Column1]:[SS]],MATCH(Checklist48[[#This Row],[PIGUID]],PIs[GUID],0),6),""),"")</f>
        <v/>
      </c>
      <c r="M123" s="61" t="str">
        <f>IF(Checklist48[[#This Row],[SSGUID]]="",IF(Checklist48[[#This Row],[PIGUID]]="","",INDEX(PIs[[Column1]:[SS]],MATCH(Checklist48[[#This Row],[PIGUID]],PIs[GUID],0),8)),"")</f>
        <v/>
      </c>
      <c r="N123" s="65"/>
      <c r="O123" s="65"/>
      <c r="P123" s="61" t="str">
        <f>IF(Checklist48[[#This Row],[ifna]]="NA","",IF(Checklist48[[#This Row],[RelatedPQ]]=0,"",IF(Checklist48[[#This Row],[RelatedPQ]]="","",IF((INDEX(S2PQ_relational[],MATCH(Checklist48[[#This Row],[PIGUID&amp;NO]],S2PQ_relational[PIGUID &amp; "NO"],0),1))=Checklist48[[#This Row],[PIGUID]],"niet van toepassing",""))))</f>
        <v/>
      </c>
      <c r="Q123" s="61" t="str">
        <f>IF(Checklist48[[#This Row],[N.v.t.]]="niet van toepassing",INDEX(S2PQ[[Stap 2 vragen]:[Justification]],MATCH(Checklist48[[#This Row],[RelatedPQ]],S2PQ[S2PQGUID],0),3),"")</f>
        <v/>
      </c>
      <c r="R123" s="65"/>
    </row>
    <row r="124" spans="1:18" ht="236.25" x14ac:dyDescent="0.25">
      <c r="A124" s="42"/>
      <c r="B124" s="59"/>
      <c r="C124" s="59"/>
      <c r="D124" s="60">
        <f>IF(Checklist48[[#This Row],[SGUID]]="",IF(Checklist48[[#This Row],[SSGUID]]="",0,1),1)</f>
        <v>0</v>
      </c>
      <c r="E124" s="59" t="s">
        <v>139</v>
      </c>
      <c r="F124" s="61" t="str">
        <f>_xlfn.IFNA(Checklist48[[#This Row],[RelatedPQ]],"NA")</f>
        <v>NA</v>
      </c>
      <c r="G124" s="61" t="e">
        <f>IF(Checklist48[[#This Row],[PIGUID]]="","",INDEX(S2PQ_relational[],MATCH(Checklist48[[#This Row],[PIGUID&amp;NO]],S2PQ_relational[PIGUID &amp; "NO"],0),2))</f>
        <v>#N/A</v>
      </c>
      <c r="H124" s="61" t="str">
        <f>Checklist48[[#This Row],[PIGUID]]&amp;"NO"</f>
        <v>53cLJ9maGxLIO7jJOMikQaNO</v>
      </c>
      <c r="I124" s="61" t="b">
        <f>IF(Checklist48[[#This Row],[PIGUID]]="","",INDEX(PIs[NA Exempt],MATCH(Checklist48[[#This Row],[PIGUID]],PIs[GUID],0),1))</f>
        <v>0</v>
      </c>
      <c r="J124" s="61" t="str">
        <f>IF(Checklist48[[#This Row],[SGUID]]="",IF(Checklist48[[#This Row],[SSGUID]]="",IF(Checklist48[[#This Row],[PIGUID]]="","",INDEX(PIs[[Column1]:[SS]],MATCH(Checklist48[[#This Row],[PIGUID]],PIs[GUID],0),2)),INDEX(PIs[[Column1]:[SS]],MATCH(Checklist48[[#This Row],[SSGUID]],PIs[SSGUID],0),18)),INDEX(PIs[[Column1]:[SS]],MATCH(Checklist48[[#This Row],[SGUID]],PIs[SGUID],0),14))</f>
        <v>FO 07.02.01</v>
      </c>
      <c r="K124"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de toepassing van gewasbeschermingsmiddelen.</v>
      </c>
      <c r="L124" s="61" t="str">
        <f>IF(Checklist48[[#This Row],[SGUID]]="",IF(Checklist48[[#This Row],[SSGUID]]="",INDEX(PIs[[Column1]:[SS]],MATCH(Checklist48[[#This Row],[PIGUID]],PIs[GUID],0),6),""),"")</f>
        <v>Alle registraties van de toepassing van gewasbeschermingsmiddelen moeten de volgende informatie bevatten:
\- gewas;
\- veld of kas;
\- toepassingsgebied (m2 of ha);
\- toepassingsdatum (dag/maand/jaar) en -eindtijd;
\- rechtvaardiging (bijv. naam van de behandelde pla(a)g(en));
\- volledige handelsnaam van het gewasbeschermingsmiddel (inclusief formule);
\- naam van werkzame stof en concentratie in het commerciële product (g/kg of g/l);
\- hoeveelheid toegepast gewasbeschermingsmiddel (d.w.z. hoeveelheid commercieel geconcentreerd product): hoeveelheid gewasbeschermingsmiddel dat moet worden toegepast, uitgedrukt in gewicht of volume, of de totale hoeveelheid water (of ander medium);
\- totaal toegepast spuitvolume (hoeveelheid water of ander medium).</v>
      </c>
      <c r="M124" s="61" t="str">
        <f>IF(Checklist48[[#This Row],[SSGUID]]="",IF(Checklist48[[#This Row],[PIGUID]]="","",INDEX(PIs[[Column1]:[SS]],MATCH(Checklist48[[#This Row],[PIGUID]],PIs[GUID],0),8)),"")</f>
        <v>Major Must</v>
      </c>
      <c r="N124" s="65"/>
      <c r="O124" s="65"/>
      <c r="P124" s="61" t="str">
        <f>IF(Checklist48[[#This Row],[ifna]]="NA","",IF(Checklist48[[#This Row],[RelatedPQ]]=0,"",IF(Checklist48[[#This Row],[RelatedPQ]]="","",IF((INDEX(S2PQ_relational[],MATCH(Checklist48[[#This Row],[PIGUID&amp;NO]],S2PQ_relational[PIGUID &amp; "NO"],0),1))=Checklist48[[#This Row],[PIGUID]],"niet van toepassing",""))))</f>
        <v/>
      </c>
      <c r="Q124" s="61" t="str">
        <f>IF(Checklist48[[#This Row],[N.v.t.]]="niet van toepassing",INDEX(S2PQ[[Stap 2 vragen]:[Justification]],MATCH(Checklist48[[#This Row],[RelatedPQ]],S2PQ[S2PQGUID],0),3),"")</f>
        <v/>
      </c>
      <c r="R124" s="65"/>
    </row>
    <row r="125" spans="1:18" ht="405" x14ac:dyDescent="0.25">
      <c r="A125" s="42"/>
      <c r="B125" s="59"/>
      <c r="C125" s="59"/>
      <c r="D125" s="60">
        <f>IF(Checklist48[[#This Row],[SGUID]]="",IF(Checklist48[[#This Row],[SSGUID]]="",0,1),1)</f>
        <v>0</v>
      </c>
      <c r="E125" s="59" t="s">
        <v>126</v>
      </c>
      <c r="F125" s="61" t="str">
        <f>_xlfn.IFNA(Checklist48[[#This Row],[RelatedPQ]],"NA")</f>
        <v>NA</v>
      </c>
      <c r="G125" s="61" t="e">
        <f>IF(Checklist48[[#This Row],[PIGUID]]="","",INDEX(S2PQ_relational[],MATCH(Checklist48[[#This Row],[PIGUID&amp;NO]],S2PQ_relational[PIGUID &amp; "NO"],0),2))</f>
        <v>#N/A</v>
      </c>
      <c r="H125" s="61" t="str">
        <f>Checklist48[[#This Row],[PIGUID]]&amp;"NO"</f>
        <v>zTeiFZvpwcYT8I0X4LGjdNO</v>
      </c>
      <c r="I125" s="61" t="b">
        <f>IF(Checklist48[[#This Row],[PIGUID]]="","",INDEX(PIs[NA Exempt],MATCH(Checklist48[[#This Row],[PIGUID]],PIs[GUID],0),1))</f>
        <v>0</v>
      </c>
      <c r="J125" s="61" t="str">
        <f>IF(Checklist48[[#This Row],[SGUID]]="",IF(Checklist48[[#This Row],[SSGUID]]="",IF(Checklist48[[#This Row],[PIGUID]]="","",INDEX(PIs[[Column1]:[SS]],MATCH(Checklist48[[#This Row],[PIGUID]],PIs[GUID],0),2)),INDEX(PIs[[Column1]:[SS]],MATCH(Checklist48[[#This Row],[SSGUID]],PIs[SSGUID],0),18)),INDEX(PIs[[Column1]:[SS]],MATCH(Checklist48[[#This Row],[SGUID]],PIs[SGUID],0),14))</f>
        <v>FO 07.02.02</v>
      </c>
      <c r="K125"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aanvullende registraties bewaard van alle toepassingen van gewasbeschermingsmiddelen.</v>
      </c>
      <c r="L125" s="61" t="str">
        <f>IF(Checklist48[[#This Row],[SGUID]]="",IF(Checklist48[[#This Row],[SSGUID]]="",INDEX(PIs[[Column1]:[SS]],MATCH(Checklist48[[#This Row],[PIGUID]],PIs[GUID],0),6),""),"")</f>
        <v>De aanvullende registraties moeten het volgende omvatten:
\- naam van de toepasser: de volledige naam en/of handtekening van de verantwoordelijke persoon of personen die de gewasbeschermingsmiddelen heeft of hebben toegepast, moet geregistreerd worden. Voor elektronische softwaresystemen moeten er maatregelen zijn ingesteld om de authenticiteit van de registraties zeker te stellen. Indien een team medewerkers de toepassing uitvoert, moeten alle medewerkers in de registraties worden vermeld;
\- technische autorisatie voor de toepassing: de technisch verantwoordelijke persoon die de beslissing neemt over het gebruik en de dosering van het (de) toegepaste gewasbeschermingsmiddel(en), moet in de registraties worden vermeld;
\- het soort gebruikte machines of toepassingsapparatuur/methode (rugspuit, hoog volume, U.L.V., via het irrigatiesysteem, stuiven, foggen, vliegtuigspuiten of een andere methode) voor alle toegepaste gewasbeschermingsmiddelen moet in alle toepassingsregistraties van gewasbeschermingsmiddelen worden vastgelegd (als er meerdere apparaten zijn, dan moeten deze individueel vermeld worden);
\- weersomstandigheden op het moment van toepassing: de lokale weersomstandigheden (wind, zonnig/bewolkt, luchtvochtigheid, etc.) die van invloed zijn op de doeltreffendheid van een behandeling of het overwaaien naar naburige gewassen moeten geregistreerd worden voor elke toepassing. Dit kan worden gedaan door de registratie te voorzien van pictogrammen met aankruisvakjes, informatie in tekstvorm of een ander praktisch uitvoerbaar systeem.
“N.v.t.” voor bedekte teelten.</v>
      </c>
      <c r="M125" s="61" t="str">
        <f>IF(Checklist48[[#This Row],[SSGUID]]="",IF(Checklist48[[#This Row],[PIGUID]]="","",INDEX(PIs[[Column1]:[SS]],MATCH(Checklist48[[#This Row],[PIGUID]],PIs[GUID],0),8)),"")</f>
        <v>Minor Must</v>
      </c>
      <c r="N125" s="65"/>
      <c r="O125" s="65"/>
      <c r="P125" s="61" t="str">
        <f>IF(Checklist48[[#This Row],[ifna]]="NA","",IF(Checklist48[[#This Row],[RelatedPQ]]=0,"",IF(Checklist48[[#This Row],[RelatedPQ]]="","",IF((INDEX(S2PQ_relational[],MATCH(Checklist48[[#This Row],[PIGUID&amp;NO]],S2PQ_relational[PIGUID &amp; "NO"],0),1))=Checklist48[[#This Row],[PIGUID]],"niet van toepassing",""))))</f>
        <v/>
      </c>
      <c r="Q125" s="61" t="str">
        <f>IF(Checklist48[[#This Row],[N.v.t.]]="niet van toepassing",INDEX(S2PQ[[Stap 2 vragen]:[Justification]],MATCH(Checklist48[[#This Row],[RelatedPQ]],S2PQ[S2PQGUID],0),3),"")</f>
        <v/>
      </c>
      <c r="R125" s="65"/>
    </row>
    <row r="126" spans="1:18" ht="78.75" x14ac:dyDescent="0.25">
      <c r="A126" s="42"/>
      <c r="B126" s="59"/>
      <c r="C126" s="59"/>
      <c r="D126" s="60">
        <f>IF(Checklist48[[#This Row],[SGUID]]="",IF(Checklist48[[#This Row],[SSGUID]]="",0,1),1)</f>
        <v>0</v>
      </c>
      <c r="E126" s="59" t="s">
        <v>151</v>
      </c>
      <c r="F126" s="61" t="str">
        <f>_xlfn.IFNA(Checklist48[[#This Row],[RelatedPQ]],"NA")</f>
        <v>NA</v>
      </c>
      <c r="G126" s="61" t="e">
        <f>IF(Checklist48[[#This Row],[PIGUID]]="","",INDEX(S2PQ_relational[],MATCH(Checklist48[[#This Row],[PIGUID&amp;NO]],S2PQ_relational[PIGUID &amp; "NO"],0),2))</f>
        <v>#N/A</v>
      </c>
      <c r="H126" s="61" t="str">
        <f>Checklist48[[#This Row],[PIGUID]]&amp;"NO"</f>
        <v>4aPDoeTyqlNVgH7Oxvt5MNNO</v>
      </c>
      <c r="I126" s="61" t="b">
        <f>IF(Checklist48[[#This Row],[PIGUID]]="","",INDEX(PIs[NA Exempt],MATCH(Checklist48[[#This Row],[PIGUID]],PIs[GUID],0),1))</f>
        <v>0</v>
      </c>
      <c r="J126" s="61" t="str">
        <f>IF(Checklist48[[#This Row],[SGUID]]="",IF(Checklist48[[#This Row],[SSGUID]]="",IF(Checklist48[[#This Row],[PIGUID]]="","",INDEX(PIs[[Column1]:[SS]],MATCH(Checklist48[[#This Row],[PIGUID]],PIs[GUID],0),2)),INDEX(PIs[[Column1]:[SS]],MATCH(Checklist48[[#This Row],[SSGUID]],PIs[SSGUID],0),18)),INDEX(PIs[[Column1]:[SS]],MATCH(Checklist48[[#This Row],[SGUID]],PIs[SGUID],0),14))</f>
        <v>FO 07.02.03</v>
      </c>
      <c r="K126"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neemt actieve maatregelen om te voorkomen dat gewasbeschermingsmiddelen naar naburige percelen overwaaien.</v>
      </c>
      <c r="L126" s="61" t="str">
        <f>IF(Checklist48[[#This Row],[SGUID]]="",IF(Checklist48[[#This Row],[SSGUID]]="",INDEX(PIs[[Column1]:[SS]],MATCH(Checklist48[[#This Row],[PIGUID]],PIs[GUID],0),6),""),"")</f>
        <v>De producent moet actieve maatregelen nemen om het risico van het overwaaien van gewasbeschermingsmiddelen vanaf de eigen percelen naar naburige productiepercelen te voorkomen. Dit kan onder andere bestaan uit kennis van wat buren verbouwen, het planten van levende hagen, het onderhouden van spuitapparatuur, etc.</v>
      </c>
      <c r="M126" s="61" t="str">
        <f>IF(Checklist48[[#This Row],[SSGUID]]="",IF(Checklist48[[#This Row],[PIGUID]]="","",INDEX(PIs[[Column1]:[SS]],MATCH(Checklist48[[#This Row],[PIGUID]],PIs[GUID],0),8)),"")</f>
        <v>Minor Must</v>
      </c>
      <c r="N126" s="65"/>
      <c r="O126" s="65"/>
      <c r="P126" s="61" t="str">
        <f>IF(Checklist48[[#This Row],[ifna]]="NA","",IF(Checklist48[[#This Row],[RelatedPQ]]=0,"",IF(Checklist48[[#This Row],[RelatedPQ]]="","",IF((INDEX(S2PQ_relational[],MATCH(Checklist48[[#This Row],[PIGUID&amp;NO]],S2PQ_relational[PIGUID &amp; "NO"],0),1))=Checklist48[[#This Row],[PIGUID]],"niet van toepassing",""))))</f>
        <v/>
      </c>
      <c r="Q126" s="61" t="str">
        <f>IF(Checklist48[[#This Row],[N.v.t.]]="niet van toepassing",INDEX(S2PQ[[Stap 2 vragen]:[Justification]],MATCH(Checklist48[[#This Row],[RelatedPQ]],S2PQ[S2PQGUID],0),3),"")</f>
        <v/>
      </c>
      <c r="R126" s="65"/>
    </row>
    <row r="127" spans="1:18" ht="123.75" x14ac:dyDescent="0.25">
      <c r="A127" s="42"/>
      <c r="B127" s="59"/>
      <c r="C127" s="59"/>
      <c r="D127" s="60">
        <f>IF(Checklist48[[#This Row],[SGUID]]="",IF(Checklist48[[#This Row],[SSGUID]]="",0,1),1)</f>
        <v>0</v>
      </c>
      <c r="E127" s="59" t="s">
        <v>157</v>
      </c>
      <c r="F127" s="61" t="str">
        <f>_xlfn.IFNA(Checklist48[[#This Row],[RelatedPQ]],"NA")</f>
        <v>NA</v>
      </c>
      <c r="G127" s="61" t="e">
        <f>IF(Checklist48[[#This Row],[PIGUID]]="","",INDEX(S2PQ_relational[],MATCH(Checklist48[[#This Row],[PIGUID&amp;NO]],S2PQ_relational[PIGUID &amp; "NO"],0),2))</f>
        <v>#N/A</v>
      </c>
      <c r="H127" s="61" t="str">
        <f>Checklist48[[#This Row],[PIGUID]]&amp;"NO"</f>
        <v>10CP51JRtCxtSJ8KB5UYB5NO</v>
      </c>
      <c r="I127" s="61" t="b">
        <f>IF(Checklist48[[#This Row],[PIGUID]]="","",INDEX(PIs[NA Exempt],MATCH(Checklist48[[#This Row],[PIGUID]],PIs[GUID],0),1))</f>
        <v>0</v>
      </c>
      <c r="J127" s="61" t="str">
        <f>IF(Checklist48[[#This Row],[SGUID]]="",IF(Checklist48[[#This Row],[SSGUID]]="",IF(Checklist48[[#This Row],[PIGUID]]="","",INDEX(PIs[[Column1]:[SS]],MATCH(Checklist48[[#This Row],[PIGUID]],PIs[GUID],0),2)),INDEX(PIs[[Column1]:[SS]],MATCH(Checklist48[[#This Row],[SSGUID]],PIs[SSGUID],0),18)),INDEX(PIs[[Column1]:[SS]],MATCH(Checklist48[[#This Row],[SGUID]],PIs[SGUID],0),14))</f>
        <v>FO 07.02.04</v>
      </c>
      <c r="K127"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neemt actieve maatregelen om te voorkomen dat gewasbeschermingsmiddelen uit naburige percelen overwaaien.</v>
      </c>
      <c r="L127" s="61" t="str">
        <f>IF(Checklist48[[#This Row],[SGUID]]="",IF(Checklist48[[#This Row],[SSGUID]]="",INDEX(PIs[[Column1]:[SS]],MATCH(Checklist48[[#This Row],[PIGUID]],PIs[GUID],0),6),""),"")</f>
        <v>De producent behoort actieve maatregelen te nemen om het risico te vermijden dat gewasbeschermingsmiddelen uit naburige percelen overwaait bijv. door afspraken te maken en communicatie te organiseren met producenten van naburige percelen met als doel het risico van het ongewenst overwaaien van gewasbeschermingsmiddelen uit te sluiten en door vegetatieve buffers te planten op de randen van velden waar gewas wordt verbouwd.
“N.v.t.” indien niet als risico geïdentificeerd.</v>
      </c>
      <c r="M127" s="61" t="str">
        <f>IF(Checklist48[[#This Row],[SSGUID]]="",IF(Checklist48[[#This Row],[PIGUID]]="","",INDEX(PIs[[Column1]:[SS]],MATCH(Checklist48[[#This Row],[PIGUID]],PIs[GUID],0),8)),"")</f>
        <v>Aanbeveling</v>
      </c>
      <c r="N127" s="65"/>
      <c r="O127" s="65"/>
      <c r="P127" s="61" t="str">
        <f>IF(Checklist48[[#This Row],[ifna]]="NA","",IF(Checklist48[[#This Row],[RelatedPQ]]=0,"",IF(Checklist48[[#This Row],[RelatedPQ]]="","",IF((INDEX(S2PQ_relational[],MATCH(Checklist48[[#This Row],[PIGUID&amp;NO]],S2PQ_relational[PIGUID &amp; "NO"],0),1))=Checklist48[[#This Row],[PIGUID]],"niet van toepassing",""))))</f>
        <v/>
      </c>
      <c r="Q127" s="61" t="str">
        <f>IF(Checklist48[[#This Row],[N.v.t.]]="niet van toepassing",INDEX(S2PQ[[Stap 2 vragen]:[Justification]],MATCH(Checklist48[[#This Row],[RelatedPQ]],S2PQ[S2PQGUID],0),3),"")</f>
        <v/>
      </c>
      <c r="R127" s="65"/>
    </row>
    <row r="128" spans="1:18" ht="101.25" x14ac:dyDescent="0.25">
      <c r="A128" s="42"/>
      <c r="B128" s="59"/>
      <c r="C128" s="59"/>
      <c r="D128" s="60">
        <f>IF(Checklist48[[#This Row],[SGUID]]="",IF(Checklist48[[#This Row],[SSGUID]]="",0,1),1)</f>
        <v>0</v>
      </c>
      <c r="E128" s="59" t="s">
        <v>145</v>
      </c>
      <c r="F128" s="61" t="str">
        <f>_xlfn.IFNA(Checklist48[[#This Row],[RelatedPQ]],"NA")</f>
        <v>NA</v>
      </c>
      <c r="G128" s="61" t="e">
        <f>IF(Checklist48[[#This Row],[PIGUID]]="","",INDEX(S2PQ_relational[],MATCH(Checklist48[[#This Row],[PIGUID&amp;NO]],S2PQ_relational[PIGUID &amp; "NO"],0),2))</f>
        <v>#N/A</v>
      </c>
      <c r="H128" s="61" t="str">
        <f>Checklist48[[#This Row],[PIGUID]]&amp;"NO"</f>
        <v>4EifHPT6iAprFqaYjJcXPxNO</v>
      </c>
      <c r="I128" s="61" t="b">
        <f>IF(Checklist48[[#This Row],[PIGUID]]="","",INDEX(PIs[NA Exempt],MATCH(Checklist48[[#This Row],[PIGUID]],PIs[GUID],0),1))</f>
        <v>0</v>
      </c>
      <c r="J128" s="61" t="str">
        <f>IF(Checklist48[[#This Row],[SGUID]]="",IF(Checklist48[[#This Row],[SSGUID]]="",IF(Checklist48[[#This Row],[PIGUID]]="","",INDEX(PIs[[Column1]:[SS]],MATCH(Checklist48[[#This Row],[PIGUID]],PIs[GUID],0),2)),INDEX(PIs[[Column1]:[SS]],MATCH(Checklist48[[#This Row],[SSGUID]],PIs[SSGUID],0),18)),INDEX(PIs[[Column1]:[SS]],MATCH(Checklist48[[#This Row],[SGUID]],PIs[SGUID],0),14))</f>
        <v>FO 07.02.05</v>
      </c>
      <c r="K128" s="61" t="str">
        <f>IF(Checklist48[[#This Row],[SGUID]]="",IF(Checklist48[[#This Row],[SSGUID]]="",IF(Checklist48[[#This Row],[PIGUID]]="","",INDEX(PIs[[Column1]:[SS]],MATCH(Checklist48[[#This Row],[PIGUID]],PIs[GUID],0),4)),INDEX(PIs[[Column1]:[Ssbody]],MATCH(Checklist48[[#This Row],[SSGUID]],PIs[SSGUID],0),19)),INDEX(PIs[[Column1]:[SS]],MATCH(Checklist48[[#This Row],[SGUID]],PIs[SGUID],0),15))</f>
        <v>Het beheer van gewasbeschermingsmiddelen wordt ondersteund door metrische gegevens.</v>
      </c>
      <c r="L128" s="61" t="str">
        <f>IF(Checklist48[[#This Row],[SGUID]]="",IF(Checklist48[[#This Row],[SSGUID]]="",INDEX(PIs[[Column1]:[SS]],MATCH(Checklist48[[#This Row],[PIGUID]],PIs[GUID],0),6),""),"")</f>
        <v>Aanbevolen metrische gegeven zijn: kg werkzame stof van gebruikt gewasbeschermingsmiddel/gewas/ha/maand.
Bij Optie 2 producentengroepen, is bewijs op kwaliteitsbeheersysteem (QMS)-niveau aanvaardbaar. Resultaten (data) van metrische gegevens op het niveau van producentengroepen en op bedrijfsniveau behoren beschikbaar te zijn om aan te geven dat aan de eisen is voldaan.</v>
      </c>
      <c r="M128" s="61" t="str">
        <f>IF(Checklist48[[#This Row],[SSGUID]]="",IF(Checklist48[[#This Row],[PIGUID]]="","",INDEX(PIs[[Column1]:[SS]],MATCH(Checklist48[[#This Row],[PIGUID]],PIs[GUID],0),8)),"")</f>
        <v>Aanbeveling</v>
      </c>
      <c r="N128" s="65"/>
      <c r="O128" s="65"/>
      <c r="P128" s="61" t="str">
        <f>IF(Checklist48[[#This Row],[ifna]]="NA","",IF(Checklist48[[#This Row],[RelatedPQ]]=0,"",IF(Checklist48[[#This Row],[RelatedPQ]]="","",IF((INDEX(S2PQ_relational[],MATCH(Checklist48[[#This Row],[PIGUID&amp;NO]],S2PQ_relational[PIGUID &amp; "NO"],0),1))=Checklist48[[#This Row],[PIGUID]],"niet van toepassing",""))))</f>
        <v/>
      </c>
      <c r="Q128" s="61" t="str">
        <f>IF(Checklist48[[#This Row],[N.v.t.]]="niet van toepassing",INDEX(S2PQ[[Stap 2 vragen]:[Justification]],MATCH(Checklist48[[#This Row],[RelatedPQ]],S2PQ[S2PQGUID],0),3),"")</f>
        <v/>
      </c>
      <c r="R128" s="65"/>
    </row>
    <row r="129" spans="1:18" ht="45" x14ac:dyDescent="0.25">
      <c r="A129" s="42"/>
      <c r="B129" s="59"/>
      <c r="C129" s="59" t="s">
        <v>793</v>
      </c>
      <c r="D129" s="60">
        <f>IF(Checklist48[[#This Row],[SGUID]]="",IF(Checklist48[[#This Row],[SSGUID]]="",0,1),1)</f>
        <v>1</v>
      </c>
      <c r="E129" s="59"/>
      <c r="F129" s="61" t="str">
        <f>_xlfn.IFNA(Checklist48[[#This Row],[RelatedPQ]],"NA")</f>
        <v/>
      </c>
      <c r="G129" s="61" t="str">
        <f>IF(Checklist48[[#This Row],[PIGUID]]="","",INDEX(S2PQ_relational[],MATCH(Checklist48[[#This Row],[PIGUID&amp;NO]],S2PQ_relational[PIGUID &amp; "NO"],0),2))</f>
        <v/>
      </c>
      <c r="H129" s="61" t="str">
        <f>Checklist48[[#This Row],[PIGUID]]&amp;"NO"</f>
        <v>NO</v>
      </c>
      <c r="I129" s="61" t="str">
        <f>IF(Checklist48[[#This Row],[PIGUID]]="","",INDEX(PIs[NA Exempt],MATCH(Checklist48[[#This Row],[PIGUID]],PIs[GUID],0),1))</f>
        <v/>
      </c>
      <c r="J129" s="61" t="str">
        <f>IF(Checklist48[[#This Row],[SGUID]]="",IF(Checklist48[[#This Row],[SSGUID]]="",IF(Checklist48[[#This Row],[PIGUID]]="","",INDEX(PIs[[Column1]:[SS]],MATCH(Checklist48[[#This Row],[PIGUID]],PIs[GUID],0),2)),INDEX(PIs[[Column1]:[SS]],MATCH(Checklist48[[#This Row],[SSGUID]],PIs[SSGUID],0),18)),INDEX(PIs[[Column1]:[SS]],MATCH(Checklist48[[#This Row],[SGUID]],PIs[SGUID],0),14))</f>
        <v>FO 07.03 Afvoer van overschot van spuitvloeistof</v>
      </c>
      <c r="K129" s="61" t="str">
        <f>IF(Checklist48[[#This Row],[SGUID]]="",IF(Checklist48[[#This Row],[SSGUID]]="",IF(Checklist48[[#This Row],[PIGUID]]="","",INDEX(PIs[[Column1]:[SS]],MATCH(Checklist48[[#This Row],[PIGUID]],PIs[GUID],0),4)),INDEX(PIs[[Column1]:[Ssbody]],MATCH(Checklist48[[#This Row],[SSGUID]],PIs[SSGUID],0),19)),INDEX(PIs[[Column1]:[SS]],MATCH(Checklist48[[#This Row],[SGUID]],PIs[SGUID],0),15))</f>
        <v>-</v>
      </c>
      <c r="L129" s="61" t="str">
        <f>IF(Checklist48[[#This Row],[SGUID]]="",IF(Checklist48[[#This Row],[SSGUID]]="",INDEX(PIs[[Column1]:[SS]],MATCH(Checklist48[[#This Row],[PIGUID]],PIs[GUID],0),6),""),"")</f>
        <v/>
      </c>
      <c r="M129" s="61" t="str">
        <f>IF(Checklist48[[#This Row],[SSGUID]]="",IF(Checklist48[[#This Row],[PIGUID]]="","",INDEX(PIs[[Column1]:[SS]],MATCH(Checklist48[[#This Row],[PIGUID]],PIs[GUID],0),8)),"")</f>
        <v/>
      </c>
      <c r="N129" s="65"/>
      <c r="O129" s="65"/>
      <c r="P129" s="61" t="str">
        <f>IF(Checklist48[[#This Row],[ifna]]="NA","",IF(Checklist48[[#This Row],[RelatedPQ]]=0,"",IF(Checklist48[[#This Row],[RelatedPQ]]="","",IF((INDEX(S2PQ_relational[],MATCH(Checklist48[[#This Row],[PIGUID&amp;NO]],S2PQ_relational[PIGUID &amp; "NO"],0),1))=Checklist48[[#This Row],[PIGUID]],"niet van toepassing",""))))</f>
        <v/>
      </c>
      <c r="Q129" s="61" t="str">
        <f>IF(Checklist48[[#This Row],[N.v.t.]]="niet van toepassing",INDEX(S2PQ[[Stap 2 vragen]:[Justification]],MATCH(Checklist48[[#This Row],[RelatedPQ]],S2PQ[S2PQGUID],0),3),"")</f>
        <v/>
      </c>
      <c r="R129" s="65"/>
    </row>
    <row r="130" spans="1:18" ht="112.5" x14ac:dyDescent="0.25">
      <c r="A130" s="42"/>
      <c r="B130" s="59"/>
      <c r="C130" s="59"/>
      <c r="D130" s="60">
        <f>IF(Checklist48[[#This Row],[SGUID]]="",IF(Checklist48[[#This Row],[SSGUID]]="",0,1),1)</f>
        <v>0</v>
      </c>
      <c r="E130" s="59" t="s">
        <v>787</v>
      </c>
      <c r="F130" s="61" t="str">
        <f>_xlfn.IFNA(Checklist48[[#This Row],[RelatedPQ]],"NA")</f>
        <v>NA</v>
      </c>
      <c r="G130" s="61" t="e">
        <f>IF(Checklist48[[#This Row],[PIGUID]]="","",INDEX(S2PQ_relational[],MATCH(Checklist48[[#This Row],[PIGUID&amp;NO]],S2PQ_relational[PIGUID &amp; "NO"],0),2))</f>
        <v>#N/A</v>
      </c>
      <c r="H130" s="61" t="str">
        <f>Checklist48[[#This Row],[PIGUID]]&amp;"NO"</f>
        <v>5SBH4UVkiiyFpOPmsDBTJWNO</v>
      </c>
      <c r="I130" s="61" t="b">
        <f>IF(Checklist48[[#This Row],[PIGUID]]="","",INDEX(PIs[NA Exempt],MATCH(Checklist48[[#This Row],[PIGUID]],PIs[GUID],0),1))</f>
        <v>0</v>
      </c>
      <c r="J130" s="61" t="str">
        <f>IF(Checklist48[[#This Row],[SGUID]]="",IF(Checklist48[[#This Row],[SSGUID]]="",IF(Checklist48[[#This Row],[PIGUID]]="","",INDEX(PIs[[Column1]:[SS]],MATCH(Checklist48[[#This Row],[PIGUID]],PIs[GUID],0),2)),INDEX(PIs[[Column1]:[SS]],MATCH(Checklist48[[#This Row],[SSGUID]],PIs[SSGUID],0),18)),INDEX(PIs[[Column1]:[SS]],MATCH(Checklist48[[#This Row],[SGUID]],PIs[SGUID],0),14))</f>
        <v>FO 07.03.01</v>
      </c>
      <c r="K130" s="61" t="str">
        <f>IF(Checklist48[[#This Row],[SGUID]]="",IF(Checklist48[[#This Row],[SSGUID]]="",IF(Checklist48[[#This Row],[PIGUID]]="","",INDEX(PIs[[Column1]:[SS]],MATCH(Checklist48[[#This Row],[PIGUID]],PIs[GUID],0),4)),INDEX(PIs[[Column1]:[Ssbody]],MATCH(Checklist48[[#This Row],[SSGUID]],PIs[SSGUID],0),19)),INDEX(PIs[[Column1]:[SS]],MATCH(Checklist48[[#This Row],[SGUID]],PIs[SGUID],0),15))</f>
        <v>Het overschot van toepassingsmengsels of het water waarmee de tank wordt gespoeld worden op verantwoorde wijze afgevoerd.</v>
      </c>
      <c r="L130" s="61" t="str">
        <f>IF(Checklist48[[#This Row],[SGUID]]="",IF(Checklist48[[#This Row],[SSGUID]]="",INDEX(PIs[[Column1]:[SS]],MATCH(Checklist48[[#This Row],[PIGUID]],PIs[GUID],0),6),""),"")</f>
        <v>Het toepassen van het overschot van spuitvloeistof of het water waarmee de tank wordt gespoeld op de gewassen, moet de voorkeur krijgen als verwijderingsmethode, op voorwaarde dat het algehele doseringsvolume zoals vermeld op het etiket niet wordt overschreden. Het verwijderen mag geen gevaar vormen voor de veiligheid van de medewerkers en ook niet voor het milieu. Er mag geen afvalwater van landbouwchemicaliën in het open milieu worden vrijgegeven.</v>
      </c>
      <c r="M130" s="61" t="str">
        <f>IF(Checklist48[[#This Row],[SSGUID]]="",IF(Checklist48[[#This Row],[PIGUID]]="","",INDEX(PIs[[Column1]:[SS]],MATCH(Checklist48[[#This Row],[PIGUID]],PIs[GUID],0),8)),"")</f>
        <v>Minor Must</v>
      </c>
      <c r="N130" s="65"/>
      <c r="O130" s="65"/>
      <c r="P130" s="61" t="str">
        <f>IF(Checklist48[[#This Row],[ifna]]="NA","",IF(Checklist48[[#This Row],[RelatedPQ]]=0,"",IF(Checklist48[[#This Row],[RelatedPQ]]="","",IF((INDEX(S2PQ_relational[],MATCH(Checklist48[[#This Row],[PIGUID&amp;NO]],S2PQ_relational[PIGUID &amp; "NO"],0),1))=Checklist48[[#This Row],[PIGUID]],"niet van toepassing",""))))</f>
        <v/>
      </c>
      <c r="Q130" s="61" t="str">
        <f>IF(Checklist48[[#This Row],[N.v.t.]]="niet van toepassing",INDEX(S2PQ[[Stap 2 vragen]:[Justification]],MATCH(Checklist48[[#This Row],[RelatedPQ]],S2PQ[S2PQGUID],0),3),"")</f>
        <v/>
      </c>
      <c r="R130" s="65"/>
    </row>
    <row r="131" spans="1:18" ht="90" x14ac:dyDescent="0.25">
      <c r="A131" s="42"/>
      <c r="B131" s="59"/>
      <c r="C131" s="59" t="s">
        <v>176</v>
      </c>
      <c r="D131" s="60">
        <f>IF(Checklist48[[#This Row],[SGUID]]="",IF(Checklist48[[#This Row],[SSGUID]]="",0,1),1)</f>
        <v>1</v>
      </c>
      <c r="E131" s="59"/>
      <c r="F131" s="61" t="str">
        <f>_xlfn.IFNA(Checklist48[[#This Row],[RelatedPQ]],"NA")</f>
        <v/>
      </c>
      <c r="G131" s="61" t="str">
        <f>IF(Checklist48[[#This Row],[PIGUID]]="","",INDEX(S2PQ_relational[],MATCH(Checklist48[[#This Row],[PIGUID&amp;NO]],S2PQ_relational[PIGUID &amp; "NO"],0),2))</f>
        <v/>
      </c>
      <c r="H131" s="61" t="str">
        <f>Checklist48[[#This Row],[PIGUID]]&amp;"NO"</f>
        <v>NO</v>
      </c>
      <c r="I131" s="61" t="str">
        <f>IF(Checklist48[[#This Row],[PIGUID]]="","",INDEX(PIs[NA Exempt],MATCH(Checklist48[[#This Row],[PIGUID]],PIs[GUID],0),1))</f>
        <v/>
      </c>
      <c r="J131" s="61" t="str">
        <f>IF(Checklist48[[#This Row],[SGUID]]="",IF(Checklist48[[#This Row],[SSGUID]]="",IF(Checklist48[[#This Row],[PIGUID]]="","",INDEX(PIs[[Column1]:[SS]],MATCH(Checklist48[[#This Row],[PIGUID]],PIs[GUID],0),2)),INDEX(PIs[[Column1]:[SS]],MATCH(Checklist48[[#This Row],[SSGUID]],PIs[SSGUID],0),18)),INDEX(PIs[[Column1]:[SS]],MATCH(Checklist48[[#This Row],[SGUID]],PIs[SGUID],0),14))</f>
        <v>FO 07.04 Opslag van gewasbeschermingsmiddelen en producten voor naoogstbehandeling</v>
      </c>
      <c r="K131" s="61" t="str">
        <f>IF(Checklist48[[#This Row],[SGUID]]="",IF(Checklist48[[#This Row],[SSGUID]]="",IF(Checklist48[[#This Row],[PIGUID]]="","",INDEX(PIs[[Column1]:[SS]],MATCH(Checklist48[[#This Row],[PIGUID]],PIs[GUID],0),4)),INDEX(PIs[[Column1]:[Ssbody]],MATCH(Checklist48[[#This Row],[SSGUID]],PIs[SSGUID],0),19)),INDEX(PIs[[Column1]:[SS]],MATCH(Checklist48[[#This Row],[SGUID]],PIs[SGUID],0),15))</f>
        <v>-</v>
      </c>
      <c r="L131" s="61" t="str">
        <f>IF(Checklist48[[#This Row],[SGUID]]="",IF(Checklist48[[#This Row],[SSGUID]]="",INDEX(PIs[[Column1]:[SS]],MATCH(Checklist48[[#This Row],[PIGUID]],PIs[GUID],0),6),""),"")</f>
        <v/>
      </c>
      <c r="M131" s="61" t="str">
        <f>IF(Checklist48[[#This Row],[SSGUID]]="",IF(Checklist48[[#This Row],[PIGUID]]="","",INDEX(PIs[[Column1]:[SS]],MATCH(Checklist48[[#This Row],[PIGUID]],PIs[GUID],0),8)),"")</f>
        <v/>
      </c>
      <c r="N131" s="65"/>
      <c r="O131" s="65"/>
      <c r="P131" s="61" t="str">
        <f>IF(Checklist48[[#This Row],[ifna]]="NA","",IF(Checklist48[[#This Row],[RelatedPQ]]=0,"",IF(Checklist48[[#This Row],[RelatedPQ]]="","",IF((INDEX(S2PQ_relational[],MATCH(Checklist48[[#This Row],[PIGUID&amp;NO]],S2PQ_relational[PIGUID &amp; "NO"],0),1))=Checklist48[[#This Row],[PIGUID]],"niet van toepassing",""))))</f>
        <v/>
      </c>
      <c r="Q131" s="61" t="str">
        <f>IF(Checklist48[[#This Row],[N.v.t.]]="niet van toepassing",INDEX(S2PQ[[Stap 2 vragen]:[Justification]],MATCH(Checklist48[[#This Row],[RelatedPQ]],S2PQ[S2PQGUID],0),3),"")</f>
        <v/>
      </c>
      <c r="R131" s="65"/>
    </row>
    <row r="132" spans="1:18" ht="371.25" x14ac:dyDescent="0.25">
      <c r="A132" s="42"/>
      <c r="B132" s="59"/>
      <c r="C132" s="59"/>
      <c r="D132" s="60">
        <f>IF(Checklist48[[#This Row],[SGUID]]="",IF(Checklist48[[#This Row],[SSGUID]]="",0,1),1)</f>
        <v>0</v>
      </c>
      <c r="E132" s="59" t="s">
        <v>1031</v>
      </c>
      <c r="F132" s="61" t="str">
        <f>_xlfn.IFNA(Checklist48[[#This Row],[RelatedPQ]],"NA")</f>
        <v>NA</v>
      </c>
      <c r="G132" s="61" t="e">
        <f>IF(Checklist48[[#This Row],[PIGUID]]="","",INDEX(S2PQ_relational[],MATCH(Checklist48[[#This Row],[PIGUID&amp;NO]],S2PQ_relational[PIGUID &amp; "NO"],0),2))</f>
        <v>#N/A</v>
      </c>
      <c r="H132" s="61" t="str">
        <f>Checklist48[[#This Row],[PIGUID]]&amp;"NO"</f>
        <v>5KIEflmEkRab02DSZ7tcaPNO</v>
      </c>
      <c r="I132" s="61" t="b">
        <f>IF(Checklist48[[#This Row],[PIGUID]]="","",INDEX(PIs[NA Exempt],MATCH(Checklist48[[#This Row],[PIGUID]],PIs[GUID],0),1))</f>
        <v>0</v>
      </c>
      <c r="J132" s="61" t="str">
        <f>IF(Checklist48[[#This Row],[SGUID]]="",IF(Checklist48[[#This Row],[SSGUID]]="",IF(Checklist48[[#This Row],[PIGUID]]="","",INDEX(PIs[[Column1]:[SS]],MATCH(Checklist48[[#This Row],[PIGUID]],PIs[GUID],0),2)),INDEX(PIs[[Column1]:[SS]],MATCH(Checklist48[[#This Row],[SSGUID]],PIs[SSGUID],0),18)),INDEX(PIs[[Column1]:[SS]],MATCH(Checklist48[[#This Row],[SGUID]],PIs[SGUID],0),14))</f>
        <v>FO 07.04.01</v>
      </c>
      <c r="K132" s="61"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biologische bestrijdingsmiddelen en/of producten voor naoogstbehandeling worden opgeslagen in overeenstemming met basisregels voor veilige opslag en veilig gebruik.</v>
      </c>
      <c r="L132" s="61" t="str">
        <f>IF(Checklist48[[#This Row],[SGUID]]="",IF(Checklist48[[#This Row],[SSGUID]]="",INDEX(PIs[[Column1]:[SS]],MATCH(Checklist48[[#This Row],[PIGUID]],PIs[GUID],0),6),""),"")</f>
        <v>De opslag van gewasbeschermingsmiddelen moet:
\- voldoen aan alle huidige nationale, regionale en lokale wet- en regelgeving;
\- veilig en afgesloten worden opgeslagen indien niet in gebruik;
\- alleen toegankelijk zijn voor mensen met formele training in het verwerken van gewasbeschermingsmiddelen;
\- goed worden geventileerd;
\- beschikken over meetapparatuur om de nauwkeurigheid van mengsels te ondersteunen, waaronder fusten met schaalverdelingen en gekalibreerde weegschalen;
\- beschikken over gebruiksvoorwerpen (zoals emmers, een watertappunt, etc.) die schoon gehouden moeten worden met het oog op het veilige en efficiënte verwerken van alle gewasbeschermingsmiddelen die toegepast kunnen worden (dit laatste is ook van toepassing op de vul-/mengruimte, indien deze niet dezelfde ruimte is.);
\- kruisbesmetting voorkomen tussen gewasbeschermingsmiddelen en geoogste producten en andere materialen door het gebruik van een fysieke barrière (muur, beplating, etc.);
\- waarborgen dat alle gewasbeschermingsmiddelen die op geregistreerde gewassen worden gebruikt, afzonderlijk worden opgeslagen van de middelen die op niet-geregistreerde gewassen worden gebruikt (bijv. tuinchemicaliën);
\- plaatsvinden in de originele fusten en verpakkingen (Alleen in het geval van breuk mogen ze in een nieuwe verpakking worden bewaard die dan wel alle informatie van het originele etiket moet bevatten.).</v>
      </c>
      <c r="M132" s="61" t="str">
        <f>IF(Checklist48[[#This Row],[SSGUID]]="",IF(Checklist48[[#This Row],[PIGUID]]="","",INDEX(PIs[[Column1]:[SS]],MATCH(Checklist48[[#This Row],[PIGUID]],PIs[GUID],0),8)),"")</f>
        <v>Major Must</v>
      </c>
      <c r="N132" s="65"/>
      <c r="O132" s="65"/>
      <c r="P132" s="61" t="str">
        <f>IF(Checklist48[[#This Row],[ifna]]="NA","",IF(Checklist48[[#This Row],[RelatedPQ]]=0,"",IF(Checklist48[[#This Row],[RelatedPQ]]="","",IF((INDEX(S2PQ_relational[],MATCH(Checklist48[[#This Row],[PIGUID&amp;NO]],S2PQ_relational[PIGUID &amp; "NO"],0),1))=Checklist48[[#This Row],[PIGUID]],"niet van toepassing",""))))</f>
        <v/>
      </c>
      <c r="Q132" s="61" t="str">
        <f>IF(Checklist48[[#This Row],[N.v.t.]]="niet van toepassing",INDEX(S2PQ[[Stap 2 vragen]:[Justification]],MATCH(Checklist48[[#This Row],[RelatedPQ]],S2PQ[S2PQGUID],0),3),"")</f>
        <v/>
      </c>
      <c r="R132" s="65"/>
    </row>
    <row r="133" spans="1:18" ht="180" x14ac:dyDescent="0.25">
      <c r="A133" s="42"/>
      <c r="B133" s="59"/>
      <c r="C133" s="59"/>
      <c r="D133" s="60">
        <f>IF(Checklist48[[#This Row],[SGUID]]="",IF(Checklist48[[#This Row],[SSGUID]]="",0,1),1)</f>
        <v>0</v>
      </c>
      <c r="E133" s="59" t="s">
        <v>170</v>
      </c>
      <c r="F133" s="61" t="str">
        <f>_xlfn.IFNA(Checklist48[[#This Row],[RelatedPQ]],"NA")</f>
        <v>NA</v>
      </c>
      <c r="G133" s="61" t="e">
        <f>IF(Checklist48[[#This Row],[PIGUID]]="","",INDEX(S2PQ_relational[],MATCH(Checklist48[[#This Row],[PIGUID&amp;NO]],S2PQ_relational[PIGUID &amp; "NO"],0),2))</f>
        <v>#N/A</v>
      </c>
      <c r="H133" s="61" t="str">
        <f>Checklist48[[#This Row],[PIGUID]]&amp;"NO"</f>
        <v>55ugPmyn6XaTaK8oSmHrV9NO</v>
      </c>
      <c r="I133" s="61" t="b">
        <f>IF(Checklist48[[#This Row],[PIGUID]]="","",INDEX(PIs[NA Exempt],MATCH(Checklist48[[#This Row],[PIGUID]],PIs[GUID],0),1))</f>
        <v>0</v>
      </c>
      <c r="J133" s="61" t="str">
        <f>IF(Checklist48[[#This Row],[SGUID]]="",IF(Checklist48[[#This Row],[SSGUID]]="",IF(Checklist48[[#This Row],[PIGUID]]="","",INDEX(PIs[[Column1]:[SS]],MATCH(Checklist48[[#This Row],[PIGUID]],PIs[GUID],0),2)),INDEX(PIs[[Column1]:[SS]],MATCH(Checklist48[[#This Row],[SSGUID]],PIs[SSGUID],0),18)),INDEX(PIs[[Column1]:[SS]],MATCH(Checklist48[[#This Row],[SGUID]],PIs[SGUID],0),14))</f>
        <v>FO 07.04.02</v>
      </c>
      <c r="K133" s="61" t="str">
        <f>IF(Checklist48[[#This Row],[SGUID]]="",IF(Checklist48[[#This Row],[SSGUID]]="",IF(Checklist48[[#This Row],[PIGUID]]="","",INDEX(PIs[[Column1]:[SS]],MATCH(Checklist48[[#This Row],[PIGUID]],PIs[GUID],0),4)),INDEX(PIs[[Column1]:[Ssbody]],MATCH(Checklist48[[#This Row],[SSGUID]],PIs[SSGUID],0),19)),INDEX(PIs[[Column1]:[SS]],MATCH(Checklist48[[#This Row],[SGUID]],PIs[SGUID],0),15))</f>
        <v>Opslag van gewasbeschermingsmiddelen is zodanig gebouwd dat de constructie degelijk en stevig is.</v>
      </c>
      <c r="L133" s="61" t="str">
        <f>IF(Checklist48[[#This Row],[SGUID]]="",IF(Checklist48[[#This Row],[SSGUID]]="",INDEX(PIs[[Column1]:[SS]],MATCH(Checklist48[[#This Row],[PIGUID]],PIs[GUID],0),6),""),"")</f>
        <v>De opslagcapaciteit moet afdoende zijn voor alle gewasbeschermingsmiddelen en producten voor naoogstbehandeling tijdens het hoogseizoen. De opslagruimte moet stevig zijn.
De gewasbeschermingsmiddelen en de opslag van producten voor naoogstbehandeling moeten de gezondheids- en veiligheidsrisico’s voor medewerkers en het risico op kruisbesmetting tussen de gewasbeschermingsmiddelen en naoogstproducten of met andere producten inperken.
Bij het gebruik van rekken, moeten deze gemaakt zijn van niet-absorberend materiaal, en vloeistoffen mogen nooit boven gewasbeschermingsmiddelen in poeder- of korrelvorm worden opgeslagen.</v>
      </c>
      <c r="M133" s="61" t="str">
        <f>IF(Checklist48[[#This Row],[SSGUID]]="",IF(Checklist48[[#This Row],[PIGUID]]="","",INDEX(PIs[[Column1]:[SS]],MATCH(Checklist48[[#This Row],[PIGUID]],PIs[GUID],0),8)),"")</f>
        <v>Minor Must</v>
      </c>
      <c r="N133" s="65"/>
      <c r="O133" s="65"/>
      <c r="P133" s="61" t="str">
        <f>IF(Checklist48[[#This Row],[ifna]]="NA","",IF(Checklist48[[#This Row],[RelatedPQ]]=0,"",IF(Checklist48[[#This Row],[RelatedPQ]]="","",IF((INDEX(S2PQ_relational[],MATCH(Checklist48[[#This Row],[PIGUID&amp;NO]],S2PQ_relational[PIGUID &amp; "NO"],0),1))=Checklist48[[#This Row],[PIGUID]],"niet van toepassing",""))))</f>
        <v/>
      </c>
      <c r="Q133" s="61" t="str">
        <f>IF(Checklist48[[#This Row],[N.v.t.]]="niet van toepassing",INDEX(S2PQ[[Stap 2 vragen]:[Justification]],MATCH(Checklist48[[#This Row],[RelatedPQ]],S2PQ[S2PQGUID],0),3),"")</f>
        <v/>
      </c>
      <c r="R133" s="65"/>
    </row>
    <row r="134" spans="1:18" ht="33.75" x14ac:dyDescent="0.25">
      <c r="A134" s="42"/>
      <c r="B134" s="59"/>
      <c r="C134" s="59"/>
      <c r="D134" s="60">
        <f>IF(Checklist48[[#This Row],[SGUID]]="",IF(Checklist48[[#This Row],[SSGUID]]="",0,1),1)</f>
        <v>0</v>
      </c>
      <c r="E134" s="59" t="s">
        <v>184</v>
      </c>
      <c r="F134" s="61" t="str">
        <f>_xlfn.IFNA(Checklist48[[#This Row],[RelatedPQ]],"NA")</f>
        <v>NA</v>
      </c>
      <c r="G134" s="61" t="e">
        <f>IF(Checklist48[[#This Row],[PIGUID]]="","",INDEX(S2PQ_relational[],MATCH(Checklist48[[#This Row],[PIGUID&amp;NO]],S2PQ_relational[PIGUID &amp; "NO"],0),2))</f>
        <v>#N/A</v>
      </c>
      <c r="H134" s="61" t="str">
        <f>Checklist48[[#This Row],[PIGUID]]&amp;"NO"</f>
        <v>62F1Dtyjl91QqbBkoZ49ApNO</v>
      </c>
      <c r="I134" s="61" t="b">
        <f>IF(Checklist48[[#This Row],[PIGUID]]="","",INDEX(PIs[NA Exempt],MATCH(Checklist48[[#This Row],[PIGUID]],PIs[GUID],0),1))</f>
        <v>0</v>
      </c>
      <c r="J134" s="61" t="str">
        <f>IF(Checklist48[[#This Row],[SGUID]]="",IF(Checklist48[[#This Row],[SSGUID]]="",IF(Checklist48[[#This Row],[PIGUID]]="","",INDEX(PIs[[Column1]:[SS]],MATCH(Checklist48[[#This Row],[PIGUID]],PIs[GUID],0),2)),INDEX(PIs[[Column1]:[SS]],MATCH(Checklist48[[#This Row],[SSGUID]],PIs[SSGUID],0),18)),INDEX(PIs[[Column1]:[SS]],MATCH(Checklist48[[#This Row],[SGUID]],PIs[SGUID],0),14))</f>
        <v>FO 07.04.03</v>
      </c>
      <c r="K134" s="61" t="str">
        <f>IF(Checklist48[[#This Row],[SGUID]]="",IF(Checklist48[[#This Row],[SSGUID]]="",IF(Checklist48[[#This Row],[PIGUID]]="","",INDEX(PIs[[Column1]:[SS]],MATCH(Checklist48[[#This Row],[PIGUID]],PIs[GUID],0),4)),INDEX(PIs[[Column1]:[Ssbody]],MATCH(Checklist48[[#This Row],[SSGUID]],PIs[SSGUID],0),19)),INDEX(PIs[[Column1]:[SS]],MATCH(Checklist48[[#This Row],[SGUID]],PIs[SGUID],0),15))</f>
        <v>De opslag van gewasbeschermingsmiddelen is verlicht.</v>
      </c>
      <c r="L134" s="61" t="str">
        <f>IF(Checklist48[[#This Row],[SGUID]]="",IF(Checklist48[[#This Row],[SSGUID]]="",INDEX(PIs[[Column1]:[SS]],MATCH(Checklist48[[#This Row],[PIGUID]],PIs[GUID],0),6),""),"")</f>
        <v>De opslag moet afdoende zijn verlicht door natuurlijke of kunstmatige verlichting om er zeker van te zijn dat alle productetiketten gemakkelijk te lezen zijn.</v>
      </c>
      <c r="M134" s="61" t="str">
        <f>IF(Checklist48[[#This Row],[SSGUID]]="",IF(Checklist48[[#This Row],[PIGUID]]="","",INDEX(PIs[[Column1]:[SS]],MATCH(Checklist48[[#This Row],[PIGUID]],PIs[GUID],0),8)),"")</f>
        <v>Minor Must</v>
      </c>
      <c r="N134" s="65"/>
      <c r="O134" s="65"/>
      <c r="P134" s="61" t="str">
        <f>IF(Checklist48[[#This Row],[ifna]]="NA","",IF(Checklist48[[#This Row],[RelatedPQ]]=0,"",IF(Checklist48[[#This Row],[RelatedPQ]]="","",IF((INDEX(S2PQ_relational[],MATCH(Checklist48[[#This Row],[PIGUID&amp;NO]],S2PQ_relational[PIGUID &amp; "NO"],0),1))=Checklist48[[#This Row],[PIGUID]],"niet van toepassing",""))))</f>
        <v/>
      </c>
      <c r="Q134" s="61" t="str">
        <f>IF(Checklist48[[#This Row],[N.v.t.]]="niet van toepassing",INDEX(S2PQ[[Stap 2 vragen]:[Justification]],MATCH(Checklist48[[#This Row],[RelatedPQ]],S2PQ[S2PQGUID],0),3),"")</f>
        <v/>
      </c>
      <c r="R134" s="65"/>
    </row>
    <row r="135" spans="1:18" ht="135" x14ac:dyDescent="0.25">
      <c r="A135" s="42"/>
      <c r="B135" s="59"/>
      <c r="C135" s="59"/>
      <c r="D135" s="60">
        <f>IF(Checklist48[[#This Row],[SGUID]]="",IF(Checklist48[[#This Row],[SSGUID]]="",0,1),1)</f>
        <v>0</v>
      </c>
      <c r="E135" s="59" t="s">
        <v>190</v>
      </c>
      <c r="F135" s="61" t="str">
        <f>_xlfn.IFNA(Checklist48[[#This Row],[RelatedPQ]],"NA")</f>
        <v>NA</v>
      </c>
      <c r="G135" s="61" t="e">
        <f>IF(Checklist48[[#This Row],[PIGUID]]="","",INDEX(S2PQ_relational[],MATCH(Checklist48[[#This Row],[PIGUID&amp;NO]],S2PQ_relational[PIGUID &amp; "NO"],0),2))</f>
        <v>#N/A</v>
      </c>
      <c r="H135" s="61" t="str">
        <f>Checklist48[[#This Row],[PIGUID]]&amp;"NO"</f>
        <v>7KHGFzghP0Xmjm0ttH5hdvNO</v>
      </c>
      <c r="I135" s="61" t="b">
        <f>IF(Checklist48[[#This Row],[PIGUID]]="","",INDEX(PIs[NA Exempt],MATCH(Checklist48[[#This Row],[PIGUID]],PIs[GUID],0),1))</f>
        <v>0</v>
      </c>
      <c r="J135" s="61" t="str">
        <f>IF(Checklist48[[#This Row],[SGUID]]="",IF(Checklist48[[#This Row],[SSGUID]]="",IF(Checklist48[[#This Row],[PIGUID]]="","",INDEX(PIs[[Column1]:[SS]],MATCH(Checklist48[[#This Row],[PIGUID]],PIs[GUID],0),2)),INDEX(PIs[[Column1]:[SS]],MATCH(Checklist48[[#This Row],[SSGUID]],PIs[SSGUID],0),18)),INDEX(PIs[[Column1]:[SS]],MATCH(Checklist48[[#This Row],[SGUID]],PIs[SGUID],0),14))</f>
        <v>FO 07.04.04</v>
      </c>
      <c r="K135" s="61" t="str">
        <f>IF(Checklist48[[#This Row],[SGUID]]="",IF(Checklist48[[#This Row],[SSGUID]]="",IF(Checklist48[[#This Row],[PIGUID]]="","",INDEX(PIs[[Column1]:[SS]],MATCH(Checklist48[[#This Row],[PIGUID]],PIs[GUID],0),4)),INDEX(PIs[[Column1]:[Ssbody]],MATCH(Checklist48[[#This Row],[SSGUID]],PIs[SSGUID],0),19)),INDEX(PIs[[Column1]:[SS]],MATCH(Checklist48[[#This Row],[SGUID]],PIs[SGUID],0),15))</f>
        <v>De opslag van gewasbeschermingsmiddelen is in staat om lekkage op te vangen en te beheersen.</v>
      </c>
      <c r="L135" s="61" t="str">
        <f>IF(Checklist48[[#This Row],[SGUID]]="",IF(Checklist48[[#This Row],[SSGUID]]="",INDEX(PIs[[Column1]:[SS]],MATCH(Checklist48[[#This Row],[PIGUID]],PIs[GUID],0),6),""),"")</f>
        <v>De opslag van gewasbeschermingsmiddelen moet voorzien zijn van opslagtanks of moet dubbelwandig zijn uitgevoerd met een opvangcapaciteit tot 110% van de inhoud van het grootste fust van opgeslagen vloeistof om er zeker van te zijn dat er geen enkele lekkage, doorsijpeling of verontreiniging buiten de opslagfaciliteit kan plaatsvinden. Materialen en hulpmiddelen zoals zand, stoffer en blik en plastic zakken, moeten beschikbaar zijn en zich op een vaste locatie bevinden om exclusief te worden gebruikt voor het geval dat gewasbeschermingsmiddelen worden gemorst.</v>
      </c>
      <c r="M135" s="61" t="str">
        <f>IF(Checklist48[[#This Row],[SSGUID]]="",IF(Checklist48[[#This Row],[PIGUID]]="","",INDEX(PIs[[Column1]:[SS]],MATCH(Checklist48[[#This Row],[PIGUID]],PIs[GUID],0),8)),"")</f>
        <v>Minor Must</v>
      </c>
      <c r="N135" s="65"/>
      <c r="O135" s="65"/>
      <c r="P135" s="61" t="str">
        <f>IF(Checklist48[[#This Row],[ifna]]="NA","",IF(Checklist48[[#This Row],[RelatedPQ]]=0,"",IF(Checklist48[[#This Row],[RelatedPQ]]="","",IF((INDEX(S2PQ_relational[],MATCH(Checklist48[[#This Row],[PIGUID&amp;NO]],S2PQ_relational[PIGUID &amp; "NO"],0),1))=Checklist48[[#This Row],[PIGUID]],"niet van toepassing",""))))</f>
        <v/>
      </c>
      <c r="Q135" s="61" t="str">
        <f>IF(Checklist48[[#This Row],[N.v.t.]]="niet van toepassing",INDEX(S2PQ[[Stap 2 vragen]:[Justification]],MATCH(Checklist48[[#This Row],[RelatedPQ]],S2PQ[S2PQGUID],0),3),"")</f>
        <v/>
      </c>
      <c r="R135" s="65"/>
    </row>
    <row r="136" spans="1:18" ht="157.5" x14ac:dyDescent="0.25">
      <c r="A136" s="42"/>
      <c r="B136" s="59"/>
      <c r="C136" s="59"/>
      <c r="D136" s="60">
        <f>IF(Checklist48[[#This Row],[SGUID]]="",IF(Checklist48[[#This Row],[SSGUID]]="",0,1),1)</f>
        <v>0</v>
      </c>
      <c r="E136" s="59" t="s">
        <v>738</v>
      </c>
      <c r="F136" s="61" t="str">
        <f>_xlfn.IFNA(Checklist48[[#This Row],[RelatedPQ]],"NA")</f>
        <v>NA</v>
      </c>
      <c r="G136" s="61" t="e">
        <f>IF(Checklist48[[#This Row],[PIGUID]]="","",INDEX(S2PQ_relational[],MATCH(Checklist48[[#This Row],[PIGUID&amp;NO]],S2PQ_relational[PIGUID &amp; "NO"],0),2))</f>
        <v>#N/A</v>
      </c>
      <c r="H136" s="61" t="str">
        <f>Checklist48[[#This Row],[PIGUID]]&amp;"NO"</f>
        <v>1NFjOpRSK9GSK6XEPeZpKuNO</v>
      </c>
      <c r="I136" s="61" t="b">
        <f>IF(Checklist48[[#This Row],[PIGUID]]="","",INDEX(PIs[NA Exempt],MATCH(Checklist48[[#This Row],[PIGUID]],PIs[GUID],0),1))</f>
        <v>0</v>
      </c>
      <c r="J136" s="61" t="str">
        <f>IF(Checklist48[[#This Row],[SGUID]]="",IF(Checklist48[[#This Row],[SSGUID]]="",IF(Checklist48[[#This Row],[PIGUID]]="","",INDEX(PIs[[Column1]:[SS]],MATCH(Checklist48[[#This Row],[PIGUID]],PIs[GUID],0),2)),INDEX(PIs[[Column1]:[SS]],MATCH(Checklist48[[#This Row],[SSGUID]],PIs[SSGUID],0),18)),INDEX(PIs[[Column1]:[SS]],MATCH(Checklist48[[#This Row],[SGUID]],PIs[SGUID],0),14))</f>
        <v>FO 07.04.05</v>
      </c>
      <c r="K136" s="61" t="str">
        <f>IF(Checklist48[[#This Row],[SGUID]]="",IF(Checklist48[[#This Row],[SSGUID]]="",IF(Checklist48[[#This Row],[PIGUID]]="","",INDEX(PIs[[Column1]:[SS]],MATCH(Checklist48[[#This Row],[PIGUID]],PIs[GUID],0),4)),INDEX(PIs[[Column1]:[Ssbody]],MATCH(Checklist48[[#This Row],[SSGUID]],PIs[SSGUID],0),19)),INDEX(PIs[[Column1]:[SS]],MATCH(Checklist48[[#This Row],[SGUID]],PIs[SGUID],0),15))</f>
        <v>De aankoop en het gebruik van gewasbeschermingsmiddelen worden op gezette tijden gevolgd.</v>
      </c>
      <c r="L136" s="61" t="str">
        <f>IF(Checklist48[[#This Row],[SGUID]]="",IF(Checklist48[[#This Row],[SSGUID]]="",INDEX(PIs[[Column1]:[SS]],MATCH(Checklist48[[#This Row],[PIGUID]],PIs[GUID],0),6),""),"")</f>
        <v>De voorraadlijst (soort en hoeveelheid opgeslagen gewasbeschermingsmiddelen; aantal eenheden, bijv. flessen, is toegestaan) moet binnen een passend interval (seizoen, elke twee maanden, etc.) nadat er een verandering in voorraad heeft plaatsgevonden (zowel inkomend als uitgaand) worden bijgewerkt. De actuele voorraad kan worden berekend aan de hand van registraties van wat wordt aangeleverd (facturen of andere registraties van inkomende gewasbeschermingsmiddelen) en van gebruiksregistraties (behandelingen/toepassingen), maar ook moet regelmatig de daadwerkelijke voorraad worden opgenomen om verschillen met de berekeningen te vermijden.</v>
      </c>
      <c r="M136" s="61" t="str">
        <f>IF(Checklist48[[#This Row],[SSGUID]]="",IF(Checklist48[[#This Row],[PIGUID]]="","",INDEX(PIs[[Column1]:[SS]],MATCH(Checklist48[[#This Row],[PIGUID]],PIs[GUID],0),8)),"")</f>
        <v>Minor Must</v>
      </c>
      <c r="N136" s="65"/>
      <c r="O136" s="65"/>
      <c r="P136" s="61" t="str">
        <f>IF(Checklist48[[#This Row],[ifna]]="NA","",IF(Checklist48[[#This Row],[RelatedPQ]]=0,"",IF(Checklist48[[#This Row],[RelatedPQ]]="","",IF((INDEX(S2PQ_relational[],MATCH(Checklist48[[#This Row],[PIGUID&amp;NO]],S2PQ_relational[PIGUID &amp; "NO"],0),1))=Checklist48[[#This Row],[PIGUID]],"niet van toepassing",""))))</f>
        <v/>
      </c>
      <c r="Q136" s="61" t="str">
        <f>IF(Checklist48[[#This Row],[N.v.t.]]="niet van toepassing",INDEX(S2PQ[[Stap 2 vragen]:[Justification]],MATCH(Checklist48[[#This Row],[RelatedPQ]],S2PQ[S2PQGUID],0),3),"")</f>
        <v/>
      </c>
      <c r="R136" s="65"/>
    </row>
    <row r="137" spans="1:18" ht="90" x14ac:dyDescent="0.25">
      <c r="A137" s="42"/>
      <c r="B137" s="59"/>
      <c r="C137" s="59"/>
      <c r="D137" s="60">
        <f>IF(Checklist48[[#This Row],[SGUID]]="",IF(Checklist48[[#This Row],[SSGUID]]="",0,1),1)</f>
        <v>0</v>
      </c>
      <c r="E137" s="59" t="s">
        <v>262</v>
      </c>
      <c r="F137" s="61" t="str">
        <f>_xlfn.IFNA(Checklist48[[#This Row],[RelatedPQ]],"NA")</f>
        <v>NA</v>
      </c>
      <c r="G137" s="61" t="e">
        <f>IF(Checklist48[[#This Row],[PIGUID]]="","",INDEX(S2PQ_relational[],MATCH(Checklist48[[#This Row],[PIGUID&amp;NO]],S2PQ_relational[PIGUID &amp; "NO"],0),2))</f>
        <v>#N/A</v>
      </c>
      <c r="H137" s="61" t="str">
        <f>Checklist48[[#This Row],[PIGUID]]&amp;"NO"</f>
        <v>6B5jWeiOj96PjZqovnrt33NO</v>
      </c>
      <c r="I137" s="61" t="b">
        <f>IF(Checklist48[[#This Row],[PIGUID]]="","",INDEX(PIs[NA Exempt],MATCH(Checklist48[[#This Row],[PIGUID]],PIs[GUID],0),1))</f>
        <v>0</v>
      </c>
      <c r="J137" s="61" t="str">
        <f>IF(Checklist48[[#This Row],[SGUID]]="",IF(Checklist48[[#This Row],[SSGUID]]="",IF(Checklist48[[#This Row],[PIGUID]]="","",INDEX(PIs[[Column1]:[SS]],MATCH(Checklist48[[#This Row],[PIGUID]],PIs[GUID],0),2)),INDEX(PIs[[Column1]:[SS]],MATCH(Checklist48[[#This Row],[SSGUID]],PIs[SSGUID],0),18)),INDEX(PIs[[Column1]:[SS]],MATCH(Checklist48[[#This Row],[SGUID]],PIs[SGUID],0),14))</f>
        <v>FO 07.04.06</v>
      </c>
      <c r="K137"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ongevallenprocedure beschikbaar in de directe omgeving van de opslag voor gewasbeschermingsmiddelen/chemicaliën.</v>
      </c>
      <c r="L137" s="61" t="str">
        <f>IF(Checklist48[[#This Row],[SGUID]]="",IF(Checklist48[[#This Row],[SSGUID]]="",INDEX(PIs[[Column1]:[SS]],MATCH(Checklist48[[#This Row],[PIGUID]],PIs[GUID],0),6),""),"")</f>
        <v>Er moet een ongevallenprocedure met alle geschikte informatie en noodnummers aanwezig zijn die alle basisstappen meldt van eerste hulp bij een ongeval. De procedure moet toegankelijk zijn voor alle personen die in de directe omgeving van de opslagplaats(en) en de aangewezen mengplaats(en) van gewasbeschermingsmiddelen/chemicaliën werken.</v>
      </c>
      <c r="M137" s="61" t="str">
        <f>IF(Checklist48[[#This Row],[SSGUID]]="",IF(Checklist48[[#This Row],[PIGUID]]="","",INDEX(PIs[[Column1]:[SS]],MATCH(Checklist48[[#This Row],[PIGUID]],PIs[GUID],0),8)),"")</f>
        <v>Minor Must</v>
      </c>
      <c r="N137" s="65"/>
      <c r="O137" s="65"/>
      <c r="P137" s="61" t="str">
        <f>IF(Checklist48[[#This Row],[ifna]]="NA","",IF(Checklist48[[#This Row],[RelatedPQ]]=0,"",IF(Checklist48[[#This Row],[RelatedPQ]]="","",IF((INDEX(S2PQ_relational[],MATCH(Checklist48[[#This Row],[PIGUID&amp;NO]],S2PQ_relational[PIGUID &amp; "NO"],0),1))=Checklist48[[#This Row],[PIGUID]],"niet van toepassing",""))))</f>
        <v/>
      </c>
      <c r="Q137" s="61" t="str">
        <f>IF(Checklist48[[#This Row],[N.v.t.]]="niet van toepassing",INDEX(S2PQ[[Stap 2 vragen]:[Justification]],MATCH(Checklist48[[#This Row],[RelatedPQ]],S2PQ[S2PQGUID],0),3),"")</f>
        <v/>
      </c>
      <c r="R137" s="65"/>
    </row>
    <row r="138" spans="1:18" ht="67.5" x14ac:dyDescent="0.25">
      <c r="A138" s="42"/>
      <c r="B138" s="59"/>
      <c r="C138" s="59"/>
      <c r="D138" s="60">
        <f>IF(Checklist48[[#This Row],[SGUID]]="",IF(Checklist48[[#This Row],[SSGUID]]="",0,1),1)</f>
        <v>0</v>
      </c>
      <c r="E138" s="59" t="s">
        <v>256</v>
      </c>
      <c r="F138" s="61" t="str">
        <f>_xlfn.IFNA(Checklist48[[#This Row],[RelatedPQ]],"NA")</f>
        <v>NA</v>
      </c>
      <c r="G138" s="61" t="e">
        <f>IF(Checklist48[[#This Row],[PIGUID]]="","",INDEX(S2PQ_relational[],MATCH(Checklist48[[#This Row],[PIGUID&amp;NO]],S2PQ_relational[PIGUID &amp; "NO"],0),2))</f>
        <v>#N/A</v>
      </c>
      <c r="H138" s="61" t="str">
        <f>Checklist48[[#This Row],[PIGUID]]&amp;"NO"</f>
        <v>5g8L8Yv6zcuFjeWVlU8YiLNO</v>
      </c>
      <c r="I138" s="61" t="b">
        <f>IF(Checklist48[[#This Row],[PIGUID]]="","",INDEX(PIs[NA Exempt],MATCH(Checklist48[[#This Row],[PIGUID]],PIs[GUID],0),1))</f>
        <v>0</v>
      </c>
      <c r="J138" s="61" t="str">
        <f>IF(Checklist48[[#This Row],[SGUID]]="",IF(Checklist48[[#This Row],[SSGUID]]="",IF(Checklist48[[#This Row],[PIGUID]]="","",INDEX(PIs[[Column1]:[SS]],MATCH(Checklist48[[#This Row],[PIGUID]],PIs[GUID],0),2)),INDEX(PIs[[Column1]:[SS]],MATCH(Checklist48[[#This Row],[SSGUID]],PIs[SSGUID],0),18)),INDEX(PIs[[Column1]:[SS]],MATCH(Checklist48[[#This Row],[SGUID]],PIs[SGUID],0),14))</f>
        <v>FO 07.04.07</v>
      </c>
      <c r="K138" s="61" t="str">
        <f>IF(Checklist48[[#This Row],[SGUID]]="",IF(Checklist48[[#This Row],[SSGUID]]="",IF(Checklist48[[#This Row],[PIGUID]]="","",INDEX(PIs[[Column1]:[SS]],MATCH(Checklist48[[#This Row],[PIGUID]],PIs[GUID],0),4)),INDEX(PIs[[Column1]:[Ssbody]],MATCH(Checklist48[[#This Row],[SSGUID]],PIs[SSGUID],0),19)),INDEX(PIs[[Column1]:[SS]],MATCH(Checklist48[[#This Row],[SGUID]],PIs[SGUID],0),15))</f>
        <v>Er zijn faciliteiten beschikbaar om bedieners van gewasbeschermingsmiddelen te behandelen die besmet raken.</v>
      </c>
      <c r="L138" s="61" t="str">
        <f>IF(Checklist48[[#This Row],[SGUID]]="",IF(Checklist48[[#This Row],[SSGUID]]="",INDEX(PIs[[Column1]:[SS]],MATCH(Checklist48[[#This Row],[PIGUID]],PIs[GUID],0),6),""),"")</f>
        <v>Alle opslagplaatsen en vul-/mengruimten van gewasbeschermingsmiddelen/chemicaliën die aanwezig zijn op het bedrijf, moeten zijn uitgerust met voorzieningen om de ogen te kunnen spoelen, een bron van schoon water vlak bij het werkgebied, en een EHBO-kit met het relevante eerstehulpmateriaal.</v>
      </c>
      <c r="M138" s="61" t="str">
        <f>IF(Checklist48[[#This Row],[SSGUID]]="",IF(Checklist48[[#This Row],[PIGUID]]="","",INDEX(PIs[[Column1]:[SS]],MATCH(Checklist48[[#This Row],[PIGUID]],PIs[GUID],0),8)),"")</f>
        <v>Minor Must</v>
      </c>
      <c r="N138" s="65"/>
      <c r="O138" s="65"/>
      <c r="P138" s="61" t="str">
        <f>IF(Checklist48[[#This Row],[ifna]]="NA","",IF(Checklist48[[#This Row],[RelatedPQ]]=0,"",IF(Checklist48[[#This Row],[RelatedPQ]]="","",IF((INDEX(S2PQ_relational[],MATCH(Checklist48[[#This Row],[PIGUID&amp;NO]],S2PQ_relational[PIGUID &amp; "NO"],0),1))=Checklist48[[#This Row],[PIGUID]],"niet van toepassing",""))))</f>
        <v/>
      </c>
      <c r="Q138" s="61" t="str">
        <f>IF(Checklist48[[#This Row],[N.v.t.]]="niet van toepassing",INDEX(S2PQ[[Stap 2 vragen]:[Justification]],MATCH(Checklist48[[#This Row],[RelatedPQ]],S2PQ[S2PQGUID],0),3),"")</f>
        <v/>
      </c>
      <c r="R138" s="65"/>
    </row>
    <row r="139" spans="1:18" ht="45" x14ac:dyDescent="0.25">
      <c r="A139" s="42"/>
      <c r="B139" s="59"/>
      <c r="C139" s="59" t="s">
        <v>274</v>
      </c>
      <c r="D139" s="60">
        <f>IF(Checklist48[[#This Row],[SGUID]]="",IF(Checklist48[[#This Row],[SSGUID]]="",0,1),1)</f>
        <v>1</v>
      </c>
      <c r="E139" s="59"/>
      <c r="F139" s="61" t="str">
        <f>_xlfn.IFNA(Checklist48[[#This Row],[RelatedPQ]],"NA")</f>
        <v/>
      </c>
      <c r="G139" s="61" t="str">
        <f>IF(Checklist48[[#This Row],[PIGUID]]="","",INDEX(S2PQ_relational[],MATCH(Checklist48[[#This Row],[PIGUID&amp;NO]],S2PQ_relational[PIGUID &amp; "NO"],0),2))</f>
        <v/>
      </c>
      <c r="H139" s="61" t="str">
        <f>Checklist48[[#This Row],[PIGUID]]&amp;"NO"</f>
        <v>NO</v>
      </c>
      <c r="I139" s="61" t="str">
        <f>IF(Checklist48[[#This Row],[PIGUID]]="","",INDEX(PIs[NA Exempt],MATCH(Checklist48[[#This Row],[PIGUID]],PIs[GUID],0),1))</f>
        <v/>
      </c>
      <c r="J139" s="61" t="str">
        <f>IF(Checklist48[[#This Row],[SGUID]]="",IF(Checklist48[[#This Row],[SSGUID]]="",IF(Checklist48[[#This Row],[PIGUID]]="","",INDEX(PIs[[Column1]:[SS]],MATCH(Checklist48[[#This Row],[PIGUID]],PIs[GUID],0),2)),INDEX(PIs[[Column1]:[SS]],MATCH(Checklist48[[#This Row],[SSGUID]],PIs[SSGUID],0),18)),INDEX(PIs[[Column1]:[SS]],MATCH(Checklist48[[#This Row],[SGUID]],PIs[SGUID],0),14))</f>
        <v>FO 07.05 Het verwerken met gewasbeschermingsmiddelen</v>
      </c>
      <c r="K139" s="61" t="str">
        <f>IF(Checklist48[[#This Row],[SGUID]]="",IF(Checklist48[[#This Row],[SSGUID]]="",IF(Checklist48[[#This Row],[PIGUID]]="","",INDEX(PIs[[Column1]:[SS]],MATCH(Checklist48[[#This Row],[PIGUID]],PIs[GUID],0),4)),INDEX(PIs[[Column1]:[Ssbody]],MATCH(Checklist48[[#This Row],[SSGUID]],PIs[SSGUID],0),19)),INDEX(PIs[[Column1]:[SS]],MATCH(Checklist48[[#This Row],[SGUID]],PIs[SGUID],0),15))</f>
        <v>-</v>
      </c>
      <c r="L139" s="61" t="str">
        <f>IF(Checklist48[[#This Row],[SGUID]]="",IF(Checklist48[[#This Row],[SSGUID]]="",INDEX(PIs[[Column1]:[SS]],MATCH(Checklist48[[#This Row],[PIGUID]],PIs[GUID],0),6),""),"")</f>
        <v/>
      </c>
      <c r="M139" s="61" t="str">
        <f>IF(Checklist48[[#This Row],[SSGUID]]="",IF(Checklist48[[#This Row],[PIGUID]]="","",INDEX(PIs[[Column1]:[SS]],MATCH(Checklist48[[#This Row],[PIGUID]],PIs[GUID],0),8)),"")</f>
        <v/>
      </c>
      <c r="N139" s="65"/>
      <c r="O139" s="65"/>
      <c r="P139" s="61" t="str">
        <f>IF(Checklist48[[#This Row],[ifna]]="NA","",IF(Checklist48[[#This Row],[RelatedPQ]]=0,"",IF(Checklist48[[#This Row],[RelatedPQ]]="","",IF((INDEX(S2PQ_relational[],MATCH(Checklist48[[#This Row],[PIGUID&amp;NO]],S2PQ_relational[PIGUID &amp; "NO"],0),1))=Checklist48[[#This Row],[PIGUID]],"niet van toepassing",""))))</f>
        <v/>
      </c>
      <c r="Q139" s="61" t="str">
        <f>IF(Checklist48[[#This Row],[N.v.t.]]="niet van toepassing",INDEX(S2PQ[[Stap 2 vragen]:[Justification]],MATCH(Checklist48[[#This Row],[RelatedPQ]],S2PQ[S2PQGUID],0),3),"")</f>
        <v/>
      </c>
      <c r="R139" s="65"/>
    </row>
    <row r="140" spans="1:18" ht="213.75" x14ac:dyDescent="0.25">
      <c r="A140" s="42"/>
      <c r="B140" s="59"/>
      <c r="C140" s="59"/>
      <c r="D140" s="60">
        <f>IF(Checklist48[[#This Row],[SGUID]]="",IF(Checklist48[[#This Row],[SSGUID]]="",0,1),1)</f>
        <v>0</v>
      </c>
      <c r="E140" s="59" t="s">
        <v>275</v>
      </c>
      <c r="F140" s="61" t="str">
        <f>_xlfn.IFNA(Checklist48[[#This Row],[RelatedPQ]],"NA")</f>
        <v>NA</v>
      </c>
      <c r="G140" s="61" t="e">
        <f>IF(Checklist48[[#This Row],[PIGUID]]="","",INDEX(S2PQ_relational[],MATCH(Checklist48[[#This Row],[PIGUID&amp;NO]],S2PQ_relational[PIGUID &amp; "NO"],0),2))</f>
        <v>#N/A</v>
      </c>
      <c r="H140" s="61" t="str">
        <f>Checklist48[[#This Row],[PIGUID]]&amp;"NO"</f>
        <v>3F5wfmk1zAArbWYWlPKu9RNO</v>
      </c>
      <c r="I140" s="61" t="b">
        <f>IF(Checklist48[[#This Row],[PIGUID]]="","",INDEX(PIs[NA Exempt],MATCH(Checklist48[[#This Row],[PIGUID]],PIs[GUID],0),1))</f>
        <v>0</v>
      </c>
      <c r="J140" s="61" t="str">
        <f>IF(Checklist48[[#This Row],[SGUID]]="",IF(Checklist48[[#This Row],[SSGUID]]="",IF(Checklist48[[#This Row],[PIGUID]]="","",INDEX(PIs[[Column1]:[SS]],MATCH(Checklist48[[#This Row],[PIGUID]],PIs[GUID],0),2)),INDEX(PIs[[Column1]:[SS]],MATCH(Checklist48[[#This Row],[SSGUID]],PIs[SSGUID],0),18)),INDEX(PIs[[Column1]:[SS]],MATCH(Checklist48[[#This Row],[SGUID]],PIs[SGUID],0),14))</f>
        <v>FO 07.05.01</v>
      </c>
      <c r="K140" s="61" t="str">
        <f>IF(Checklist48[[#This Row],[SGUID]]="",IF(Checklist48[[#This Row],[SSGUID]]="",IF(Checklist48[[#This Row],[PIGUID]]="","",INDEX(PIs[[Column1]:[SS]],MATCH(Checklist48[[#This Row],[PIGUID]],PIs[GUID],0),4)),INDEX(PIs[[Column1]:[Ssbody]],MATCH(Checklist48[[#This Row],[SSGUID]],PIs[SSGUID],0),19)),INDEX(PIs[[Column1]:[SS]],MATCH(Checklist48[[#This Row],[SGUID]],PIs[SGUID],0),15))</f>
        <v>Toegang tot gezondheidscontroles is beschikbaar voor medewerkers die worden blootgesteld aan gewasbeschermingsmiddelen in overeenstemming met de risicobeoordeling of blootstelling en toxiciteit van producten.</v>
      </c>
      <c r="L140" s="61" t="str">
        <f>IF(Checklist48[[#This Row],[SGUID]]="",IF(Checklist48[[#This Row],[SSGUID]]="",INDEX(PIs[[Column1]:[SS]],MATCH(Checklist48[[#This Row],[PIGUID]],PIs[GUID],0),6),""),"")</f>
        <v>De producent moet medewerkers die in contact komen met gewasbeschermingsmiddelen de optie bieden voor een gezondheidscontrole, jaarlijks of op basis van een risicobeoordeling voor de gezondheid en veiligheid van medewerkers. De gezondheidscontroles moeten de privacy van persoonlijke informatie eerbiedigen. De risicobeoordeling moet de specifieke chemische blootstelling identificeren die de gezondheidscontrole rechtvaardigt. Indien er gezondheidscontroles bestaan in de vorm van overheidsprogramma’s voor medewerkers op bedrijven of andere systemen, kunnen deze worden gebruikt als rechtvaardiging in de risicobeoordeling dat gezondheidszorg voor medewerkers met een hoog risico op blootstelling direct beschikbaar is. Medewerkers moeten geïnformeerd worden over de manier waarop ze toegang kunnen krijgen tot deze gezondheidsdiensten.</v>
      </c>
      <c r="M140" s="61" t="str">
        <f>IF(Checklist48[[#This Row],[SSGUID]]="",IF(Checklist48[[#This Row],[PIGUID]]="","",INDEX(PIs[[Column1]:[SS]],MATCH(Checklist48[[#This Row],[PIGUID]],PIs[GUID],0),8)),"")</f>
        <v>Major Must</v>
      </c>
      <c r="N140" s="65"/>
      <c r="O140" s="65"/>
      <c r="P140" s="61" t="str">
        <f>IF(Checklist48[[#This Row],[ifna]]="NA","",IF(Checklist48[[#This Row],[RelatedPQ]]=0,"",IF(Checklist48[[#This Row],[RelatedPQ]]="","",IF((INDEX(S2PQ_relational[],MATCH(Checklist48[[#This Row],[PIGUID&amp;NO]],S2PQ_relational[PIGUID &amp; "NO"],0),1))=Checklist48[[#This Row],[PIGUID]],"niet van toepassing",""))))</f>
        <v/>
      </c>
      <c r="Q140" s="61" t="str">
        <f>IF(Checklist48[[#This Row],[N.v.t.]]="niet van toepassing",INDEX(S2PQ[[Stap 2 vragen]:[Justification]],MATCH(Checklist48[[#This Row],[RelatedPQ]],S2PQ[S2PQGUID],0),3),"")</f>
        <v/>
      </c>
      <c r="R140" s="65"/>
    </row>
    <row r="141" spans="1:18" ht="168.75" x14ac:dyDescent="0.25">
      <c r="A141" s="42"/>
      <c r="B141" s="59"/>
      <c r="C141" s="59"/>
      <c r="D141" s="60">
        <f>IF(Checklist48[[#This Row],[SGUID]]="",IF(Checklist48[[#This Row],[SSGUID]]="",0,1),1)</f>
        <v>0</v>
      </c>
      <c r="E141" s="59" t="s">
        <v>268</v>
      </c>
      <c r="F141" s="61" t="str">
        <f>_xlfn.IFNA(Checklist48[[#This Row],[RelatedPQ]],"NA")</f>
        <v>NA</v>
      </c>
      <c r="G141" s="61" t="e">
        <f>IF(Checklist48[[#This Row],[PIGUID]]="","",INDEX(S2PQ_relational[],MATCH(Checklist48[[#This Row],[PIGUID&amp;NO]],S2PQ_relational[PIGUID &amp; "NO"],0),2))</f>
        <v>#N/A</v>
      </c>
      <c r="H141" s="61" t="str">
        <f>Checklist48[[#This Row],[PIGUID]]&amp;"NO"</f>
        <v>3ebLYGBPEs54Qayv6G7dKBNO</v>
      </c>
      <c r="I141" s="61" t="b">
        <f>IF(Checklist48[[#This Row],[PIGUID]]="","",INDEX(PIs[NA Exempt],MATCH(Checklist48[[#This Row],[PIGUID]],PIs[GUID],0),1))</f>
        <v>0</v>
      </c>
      <c r="J141" s="61" t="str">
        <f>IF(Checklist48[[#This Row],[SGUID]]="",IF(Checklist48[[#This Row],[SSGUID]]="",IF(Checklist48[[#This Row],[PIGUID]]="","",INDEX(PIs[[Column1]:[SS]],MATCH(Checklist48[[#This Row],[PIGUID]],PIs[GUID],0),2)),INDEX(PIs[[Column1]:[SS]],MATCH(Checklist48[[#This Row],[SSGUID]],PIs[SSGUID],0),18)),INDEX(PIs[[Column1]:[SS]],MATCH(Checklist48[[#This Row],[SGUID]],PIs[SGUID],0),14))</f>
        <v>FO 07.05.02</v>
      </c>
      <c r="K141" s="61" t="str">
        <f>IF(Checklist48[[#This Row],[SGUID]]="",IF(Checklist48[[#This Row],[SSGUID]]="",IF(Checklist48[[#This Row],[PIGUID]]="","",INDEX(PIs[[Column1]:[SS]],MATCH(Checklist48[[#This Row],[PIGUID]],PIs[GUID],0),4)),INDEX(PIs[[Column1]:[Ssbody]],MATCH(Checklist48[[#This Row],[SSGUID]],PIs[SSGUID],0),19)),INDEX(PIs[[Column1]:[SS]],MATCH(Checklist48[[#This Row],[SGUID]],PIs[SGUID],0),15))</f>
        <v>Het bedrijf beschikt over gedocumenteerde procedures met betrekking tot herbetredingstermijnen na toepassing van gewasbeschermingsmiddelen.</v>
      </c>
      <c r="L141" s="61" t="str">
        <f>IF(Checklist48[[#This Row],[SGUID]]="",IF(Checklist48[[#This Row],[SSGUID]]="",INDEX(PIs[[Column1]:[SS]],MATCH(Checklist48[[#This Row],[PIGUID]],PIs[GUID],0),6),""),"")</f>
        <v>Er moeten duidelijke, gedocumenteerde procedures zijn op basis van de etiketvoorschriften waarmee herbetredingstermijnen voor gewasbeschermingsmiddelen die worden toegepast op de gewassen, geregeld worden (standaardwerkprocedure: wanneer termijnen beginnen en eindigen, duur van interval of tekenen om binnen te komen , en apparatuur en benodigde tijd op het veld, etc.). Er moet speciale aandacht worden besteed aan medewerkers met een groter risico, bijv. minderjarigen en medewerkers die zwanger zijn of borstvoeding geven.
Indien er geen herbetredingstermijn wordt vermeld, is herbetreding niet toegestaan tot de chemische stof op het gewas is opgedroogd.</v>
      </c>
      <c r="M141" s="61" t="str">
        <f>IF(Checklist48[[#This Row],[SSGUID]]="",IF(Checklist48[[#This Row],[PIGUID]]="","",INDEX(PIs[[Column1]:[SS]],MATCH(Checklist48[[#This Row],[PIGUID]],PIs[GUID],0),8)),"")</f>
        <v>Major Must</v>
      </c>
      <c r="N141" s="65"/>
      <c r="O141" s="65"/>
      <c r="P141" s="61" t="str">
        <f>IF(Checklist48[[#This Row],[ifna]]="NA","",IF(Checklist48[[#This Row],[RelatedPQ]]=0,"",IF(Checklist48[[#This Row],[RelatedPQ]]="","",IF((INDEX(S2PQ_relational[],MATCH(Checklist48[[#This Row],[PIGUID&amp;NO]],S2PQ_relational[PIGUID &amp; "NO"],0),1))=Checklist48[[#This Row],[PIGUID]],"niet van toepassing",""))))</f>
        <v/>
      </c>
      <c r="Q141" s="61" t="str">
        <f>IF(Checklist48[[#This Row],[N.v.t.]]="niet van toepassing",INDEX(S2PQ[[Stap 2 vragen]:[Justification]],MATCH(Checklist48[[#This Row],[RelatedPQ]],S2PQ[S2PQGUID],0),3),"")</f>
        <v/>
      </c>
      <c r="R141" s="65"/>
    </row>
    <row r="142" spans="1:18" ht="67.5" x14ac:dyDescent="0.25">
      <c r="A142" s="42"/>
      <c r="B142" s="59"/>
      <c r="C142" s="59"/>
      <c r="D142" s="60">
        <f>IF(Checklist48[[#This Row],[SGUID]]="",IF(Checklist48[[#This Row],[SSGUID]]="",0,1),1)</f>
        <v>0</v>
      </c>
      <c r="E142" s="59" t="s">
        <v>768</v>
      </c>
      <c r="F142" s="61" t="str">
        <f>_xlfn.IFNA(Checklist48[[#This Row],[RelatedPQ]],"NA")</f>
        <v>NA</v>
      </c>
      <c r="G142" s="61" t="e">
        <f>IF(Checklist48[[#This Row],[PIGUID]]="","",INDEX(S2PQ_relational[],MATCH(Checklist48[[#This Row],[PIGUID&amp;NO]],S2PQ_relational[PIGUID &amp; "NO"],0),2))</f>
        <v>#N/A</v>
      </c>
      <c r="H142" s="61" t="str">
        <f>Checklist48[[#This Row],[PIGUID]]&amp;"NO"</f>
        <v>5gpVd4rImtHIyfVoyqcNVONO</v>
      </c>
      <c r="I142" s="61" t="b">
        <f>IF(Checklist48[[#This Row],[PIGUID]]="","",INDEX(PIs[NA Exempt],MATCH(Checklist48[[#This Row],[PIGUID]],PIs[GUID],0),1))</f>
        <v>0</v>
      </c>
      <c r="J142" s="61" t="str">
        <f>IF(Checklist48[[#This Row],[SGUID]]="",IF(Checklist48[[#This Row],[SSGUID]]="",IF(Checklist48[[#This Row],[PIGUID]]="","",INDEX(PIs[[Column1]:[SS]],MATCH(Checklist48[[#This Row],[PIGUID]],PIs[GUID],0),2)),INDEX(PIs[[Column1]:[SS]],MATCH(Checklist48[[#This Row],[SSGUID]],PIs[SSGUID],0),18)),INDEX(PIs[[Column1]:[SS]],MATCH(Checklist48[[#This Row],[SGUID]],PIs[SGUID],0),14))</f>
        <v>FO 07.05.03</v>
      </c>
      <c r="K142" s="61"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worden op een veilige manier vervoerd tussen de productielocaties.</v>
      </c>
      <c r="L142" s="61" t="str">
        <f>IF(Checklist48[[#This Row],[SGUID]]="",IF(Checklist48[[#This Row],[SSGUID]]="",INDEX(PIs[[Column1]:[SS]],MATCH(Checklist48[[#This Row],[PIGUID]],PIs[GUID],0),6),""),"")</f>
        <v>De producent moet garanderen dat de gewasbeschermingsmiddelen op een zodanige manier worden vervoerd, dat zo het risico voor het milieu of de gezondheid van de medewerker(s) wordt beperkt. Ook moet de producent de beste industriepraktijken volgen.</v>
      </c>
      <c r="M142" s="61" t="str">
        <f>IF(Checklist48[[#This Row],[SSGUID]]="",IF(Checklist48[[#This Row],[PIGUID]]="","",INDEX(PIs[[Column1]:[SS]],MATCH(Checklist48[[#This Row],[PIGUID]],PIs[GUID],0),8)),"")</f>
        <v>Minor Must</v>
      </c>
      <c r="N142" s="65"/>
      <c r="O142" s="65"/>
      <c r="P142" s="61" t="str">
        <f>IF(Checklist48[[#This Row],[ifna]]="NA","",IF(Checklist48[[#This Row],[RelatedPQ]]=0,"",IF(Checklist48[[#This Row],[RelatedPQ]]="","",IF((INDEX(S2PQ_relational[],MATCH(Checklist48[[#This Row],[PIGUID&amp;NO]],S2PQ_relational[PIGUID &amp; "NO"],0),1))=Checklist48[[#This Row],[PIGUID]],"niet van toepassing",""))))</f>
        <v/>
      </c>
      <c r="Q142" s="61" t="str">
        <f>IF(Checklist48[[#This Row],[N.v.t.]]="niet van toepassing",INDEX(S2PQ[[Stap 2 vragen]:[Justification]],MATCH(Checklist48[[#This Row],[RelatedPQ]],S2PQ[S2PQGUID],0),3),"")</f>
        <v/>
      </c>
      <c r="R142" s="65"/>
    </row>
    <row r="143" spans="1:18" ht="45" x14ac:dyDescent="0.25">
      <c r="A143" s="42"/>
      <c r="B143" s="59"/>
      <c r="C143" s="59"/>
      <c r="D143" s="60">
        <f>IF(Checklist48[[#This Row],[SGUID]]="",IF(Checklist48[[#This Row],[SSGUID]]="",0,1),1)</f>
        <v>0</v>
      </c>
      <c r="E143" s="59" t="s">
        <v>302</v>
      </c>
      <c r="F143" s="61" t="str">
        <f>_xlfn.IFNA(Checklist48[[#This Row],[RelatedPQ]],"NA")</f>
        <v>NA</v>
      </c>
      <c r="G143" s="61" t="e">
        <f>IF(Checklist48[[#This Row],[PIGUID]]="","",INDEX(S2PQ_relational[],MATCH(Checklist48[[#This Row],[PIGUID&amp;NO]],S2PQ_relational[PIGUID &amp; "NO"],0),2))</f>
        <v>#N/A</v>
      </c>
      <c r="H143" s="61" t="str">
        <f>Checklist48[[#This Row],[PIGUID]]&amp;"NO"</f>
        <v>6GD9zqi1cCUgRFhygYCirxNO</v>
      </c>
      <c r="I143" s="61" t="b">
        <f>IF(Checklist48[[#This Row],[PIGUID]]="","",INDEX(PIs[NA Exempt],MATCH(Checklist48[[#This Row],[PIGUID]],PIs[GUID],0),1))</f>
        <v>0</v>
      </c>
      <c r="J143" s="61" t="str">
        <f>IF(Checklist48[[#This Row],[SGUID]]="",IF(Checklist48[[#This Row],[SSGUID]]="",IF(Checklist48[[#This Row],[PIGUID]]="","",INDEX(PIs[[Column1]:[SS]],MATCH(Checklist48[[#This Row],[PIGUID]],PIs[GUID],0),2)),INDEX(PIs[[Column1]:[SS]],MATCH(Checklist48[[#This Row],[SSGUID]],PIs[SSGUID],0),18)),INDEX(PIs[[Column1]:[SS]],MATCH(Checklist48[[#This Row],[SGUID]],PIs[SGUID],0),14))</f>
        <v>FO 07.05.04</v>
      </c>
      <c r="K143" s="61"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worden gemengd en verwerkt in overeenstemming met de voorschriften op het etiket.</v>
      </c>
      <c r="L143" s="61" t="str">
        <f>IF(Checklist48[[#This Row],[SGUID]]="",IF(Checklist48[[#This Row],[SSGUID]]="",INDEX(PIs[[Column1]:[SS]],MATCH(Checklist48[[#This Row],[PIGUID]],PIs[GUID],0),6),""),"")</f>
        <v>Passende meetinstrumenten moeten geschikt zijn voor het mengen van gewasbeschermingsmiddelen, en de juiste verwerkings- en vulprocedures moeten worden gevolgd.</v>
      </c>
      <c r="M143" s="61" t="str">
        <f>IF(Checklist48[[#This Row],[SSGUID]]="",IF(Checklist48[[#This Row],[PIGUID]]="","",INDEX(PIs[[Column1]:[SS]],MATCH(Checklist48[[#This Row],[PIGUID]],PIs[GUID],0),8)),"")</f>
        <v>Major Must</v>
      </c>
      <c r="N143" s="65"/>
      <c r="O143" s="65"/>
      <c r="P143" s="61" t="str">
        <f>IF(Checklist48[[#This Row],[ifna]]="NA","",IF(Checklist48[[#This Row],[RelatedPQ]]=0,"",IF(Checklist48[[#This Row],[RelatedPQ]]="","",IF((INDEX(S2PQ_relational[],MATCH(Checklist48[[#This Row],[PIGUID&amp;NO]],S2PQ_relational[PIGUID &amp; "NO"],0),1))=Checklist48[[#This Row],[PIGUID]],"niet van toepassing",""))))</f>
        <v/>
      </c>
      <c r="Q143" s="61" t="str">
        <f>IF(Checklist48[[#This Row],[N.v.t.]]="niet van toepassing",INDEX(S2PQ[[Stap 2 vragen]:[Justification]],MATCH(Checklist48[[#This Row],[RelatedPQ]],S2PQ[S2PQGUID],0),3),"")</f>
        <v/>
      </c>
      <c r="R143" s="65"/>
    </row>
    <row r="144" spans="1:18" ht="45" x14ac:dyDescent="0.25">
      <c r="A144" s="42"/>
      <c r="B144" s="59"/>
      <c r="C144" s="59" t="s">
        <v>183</v>
      </c>
      <c r="D144" s="60">
        <f>IF(Checklist48[[#This Row],[SGUID]]="",IF(Checklist48[[#This Row],[SSGUID]]="",0,1),1)</f>
        <v>1</v>
      </c>
      <c r="E144" s="59"/>
      <c r="F144" s="61" t="str">
        <f>_xlfn.IFNA(Checklist48[[#This Row],[RelatedPQ]],"NA")</f>
        <v/>
      </c>
      <c r="G144" s="61" t="str">
        <f>IF(Checklist48[[#This Row],[PIGUID]]="","",INDEX(S2PQ_relational[],MATCH(Checklist48[[#This Row],[PIGUID&amp;NO]],S2PQ_relational[PIGUID &amp; "NO"],0),2))</f>
        <v/>
      </c>
      <c r="H144" s="61" t="str">
        <f>Checklist48[[#This Row],[PIGUID]]&amp;"NO"</f>
        <v>NO</v>
      </c>
      <c r="I144" s="61" t="str">
        <f>IF(Checklist48[[#This Row],[PIGUID]]="","",INDEX(PIs[NA Exempt],MATCH(Checklist48[[#This Row],[PIGUID]],PIs[GUID],0),1))</f>
        <v/>
      </c>
      <c r="J144" s="61" t="str">
        <f>IF(Checklist48[[#This Row],[SGUID]]="",IF(Checklist48[[#This Row],[SSGUID]]="",IF(Checklist48[[#This Row],[PIGUID]]="","",INDEX(PIs[[Column1]:[SS]],MATCH(Checklist48[[#This Row],[PIGUID]],PIs[GUID],0),2)),INDEX(PIs[[Column1]:[SS]],MATCH(Checklist48[[#This Row],[SSGUID]],PIs[SSGUID],0),18)),INDEX(PIs[[Column1]:[SS]],MATCH(Checklist48[[#This Row],[SGUID]],PIs[SGUID],0),14))</f>
        <v>FO 07.06 Lege fusten van gewasbeschermingsmiddelen</v>
      </c>
      <c r="K144" s="61" t="str">
        <f>IF(Checklist48[[#This Row],[SGUID]]="",IF(Checklist48[[#This Row],[SSGUID]]="",IF(Checklist48[[#This Row],[PIGUID]]="","",INDEX(PIs[[Column1]:[SS]],MATCH(Checklist48[[#This Row],[PIGUID]],PIs[GUID],0),4)),INDEX(PIs[[Column1]:[Ssbody]],MATCH(Checklist48[[#This Row],[SSGUID]],PIs[SSGUID],0),19)),INDEX(PIs[[Column1]:[SS]],MATCH(Checklist48[[#This Row],[SGUID]],PIs[SGUID],0),15))</f>
        <v>-</v>
      </c>
      <c r="L144" s="61" t="str">
        <f>IF(Checklist48[[#This Row],[SGUID]]="",IF(Checklist48[[#This Row],[SSGUID]]="",INDEX(PIs[[Column1]:[SS]],MATCH(Checklist48[[#This Row],[PIGUID]],PIs[GUID],0),6),""),"")</f>
        <v/>
      </c>
      <c r="M144" s="61" t="str">
        <f>IF(Checklist48[[#This Row],[SSGUID]]="",IF(Checklist48[[#This Row],[PIGUID]]="","",INDEX(PIs[[Column1]:[SS]],MATCH(Checklist48[[#This Row],[PIGUID]],PIs[GUID],0),8)),"")</f>
        <v/>
      </c>
      <c r="N144" s="65"/>
      <c r="O144" s="65"/>
      <c r="P144" s="61" t="str">
        <f>IF(Checklist48[[#This Row],[ifna]]="NA","",IF(Checklist48[[#This Row],[RelatedPQ]]=0,"",IF(Checklist48[[#This Row],[RelatedPQ]]="","",IF((INDEX(S2PQ_relational[],MATCH(Checklist48[[#This Row],[PIGUID&amp;NO]],S2PQ_relational[PIGUID &amp; "NO"],0),1))=Checklist48[[#This Row],[PIGUID]],"niet van toepassing",""))))</f>
        <v/>
      </c>
      <c r="Q144" s="61" t="str">
        <f>IF(Checklist48[[#This Row],[N.v.t.]]="niet van toepassing",INDEX(S2PQ[[Stap 2 vragen]:[Justification]],MATCH(Checklist48[[#This Row],[RelatedPQ]],S2PQ[S2PQGUID],0),3),"")</f>
        <v/>
      </c>
      <c r="R144" s="65"/>
    </row>
    <row r="145" spans="1:18" ht="191.25" x14ac:dyDescent="0.25">
      <c r="A145" s="42"/>
      <c r="B145" s="59"/>
      <c r="C145" s="59"/>
      <c r="D145" s="60">
        <f>IF(Checklist48[[#This Row],[SGUID]]="",IF(Checklist48[[#This Row],[SSGUID]]="",0,1),1)</f>
        <v>0</v>
      </c>
      <c r="E145" s="59" t="s">
        <v>177</v>
      </c>
      <c r="F145" s="61" t="str">
        <f>_xlfn.IFNA(Checklist48[[#This Row],[RelatedPQ]],"NA")</f>
        <v>NA</v>
      </c>
      <c r="G145" s="61" t="e">
        <f>IF(Checklist48[[#This Row],[PIGUID]]="","",INDEX(S2PQ_relational[],MATCH(Checklist48[[#This Row],[PIGUID&amp;NO]],S2PQ_relational[PIGUID &amp; "NO"],0),2))</f>
        <v>#N/A</v>
      </c>
      <c r="H145" s="61" t="str">
        <f>Checklist48[[#This Row],[PIGUID]]&amp;"NO"</f>
        <v>6WR3u7wtuJvfHf6Z9rNIgNO</v>
      </c>
      <c r="I145" s="61" t="b">
        <f>IF(Checklist48[[#This Row],[PIGUID]]="","",INDEX(PIs[NA Exempt],MATCH(Checklist48[[#This Row],[PIGUID]],PIs[GUID],0),1))</f>
        <v>0</v>
      </c>
      <c r="J145" s="61" t="str">
        <f>IF(Checklist48[[#This Row],[SGUID]]="",IF(Checklist48[[#This Row],[SSGUID]]="",IF(Checklist48[[#This Row],[PIGUID]]="","",INDEX(PIs[[Column1]:[SS]],MATCH(Checklist48[[#This Row],[PIGUID]],PIs[GUID],0),2)),INDEX(PIs[[Column1]:[SS]],MATCH(Checklist48[[#This Row],[SSGUID]],PIs[SSGUID],0),18)),INDEX(PIs[[Column1]:[SS]],MATCH(Checklist48[[#This Row],[SGUID]],PIs[SGUID],0),14))</f>
        <v>FO 07.06.01</v>
      </c>
      <c r="K145" s="61" t="str">
        <f>IF(Checklist48[[#This Row],[SGUID]]="",IF(Checklist48[[#This Row],[SSGUID]]="",IF(Checklist48[[#This Row],[PIGUID]]="","",INDEX(PIs[[Column1]:[SS]],MATCH(Checklist48[[#This Row],[PIGUID]],PIs[GUID],0),4)),INDEX(PIs[[Column1]:[Ssbody]],MATCH(Checklist48[[#This Row],[SSGUID]],PIs[SSGUID],0),19)),INDEX(PIs[[Column1]:[SS]],MATCH(Checklist48[[#This Row],[SGUID]],PIs[SGUID],0),15))</f>
        <v>Lege fusten van gewasbeschermingsmiddelen worden drie keer gespoeld met water voor ze worden opgeslagen en verwijderd, en het spoelwater wordt op zodanige wijze afgevoerd dat het risico voor het milieu wordt ingeperkt.</v>
      </c>
      <c r="L145" s="61" t="str">
        <f>IF(Checklist48[[#This Row],[SGUID]]="",IF(Checklist48[[#This Row],[SSGUID]]="",INDEX(PIs[[Column1]:[SS]],MATCH(Checklist48[[#This Row],[PIGUID]],PIs[GUID],0),6),""),"")</f>
        <v>Op de toepassingsapparatuur voor gewasbeschermingsmiddelen moet een drukspoelinstallatie aanwezig zijn om fusten van gewasbeschermingsmiddelen te spoelen, of er moeten gedocumenteerde instructies zijn dat ieder fust minstens driemaal gespoeld moet worden voordat deze wordt afgedankt.
Met behulp van de spoelinstallatie of volgens een gedocumenteerde procedure voor de bedieners van de toepassingsapparatuur moet worden zeker gesteld dat het spoelwater van de lege fusten van gewasbeschermingsmiddelen altijd terugvloeit in de tank van de toepassingsapparatuur als er gemengd wordt of dat dit moet worden afgevoerd op een wijze die niet schadelijk is voor de veiligheid van de medewerkers of het milieu.</v>
      </c>
      <c r="M145" s="61" t="str">
        <f>IF(Checklist48[[#This Row],[SSGUID]]="",IF(Checklist48[[#This Row],[PIGUID]]="","",INDEX(PIs[[Column1]:[SS]],MATCH(Checklist48[[#This Row],[PIGUID]],PIs[GUID],0),8)),"")</f>
        <v>Major Must</v>
      </c>
      <c r="N145" s="65"/>
      <c r="O145" s="65"/>
      <c r="P145" s="61" t="str">
        <f>IF(Checklist48[[#This Row],[ifna]]="NA","",IF(Checklist48[[#This Row],[RelatedPQ]]=0,"",IF(Checklist48[[#This Row],[RelatedPQ]]="","",IF((INDEX(S2PQ_relational[],MATCH(Checklist48[[#This Row],[PIGUID&amp;NO]],S2PQ_relational[PIGUID &amp; "NO"],0),1))=Checklist48[[#This Row],[PIGUID]],"niet van toepassing",""))))</f>
        <v/>
      </c>
      <c r="Q145" s="61" t="str">
        <f>IF(Checklist48[[#This Row],[N.v.t.]]="niet van toepassing",INDEX(S2PQ[[Stap 2 vragen]:[Justification]],MATCH(Checklist48[[#This Row],[RelatedPQ]],S2PQ[S2PQGUID],0),3),"")</f>
        <v/>
      </c>
      <c r="R145" s="65"/>
    </row>
    <row r="146" spans="1:18" ht="90" x14ac:dyDescent="0.25">
      <c r="A146" s="42"/>
      <c r="B146" s="59"/>
      <c r="C146" s="59"/>
      <c r="D146" s="60">
        <f>IF(Checklist48[[#This Row],[SGUID]]="",IF(Checklist48[[#This Row],[SSGUID]]="",0,1),1)</f>
        <v>0</v>
      </c>
      <c r="E146" s="59" t="s">
        <v>196</v>
      </c>
      <c r="F146" s="61" t="str">
        <f>_xlfn.IFNA(Checklist48[[#This Row],[RelatedPQ]],"NA")</f>
        <v>NA</v>
      </c>
      <c r="G146" s="61" t="e">
        <f>IF(Checklist48[[#This Row],[PIGUID]]="","",INDEX(S2PQ_relational[],MATCH(Checklist48[[#This Row],[PIGUID&amp;NO]],S2PQ_relational[PIGUID &amp; "NO"],0),2))</f>
        <v>#N/A</v>
      </c>
      <c r="H146" s="61" t="str">
        <f>Checklist48[[#This Row],[PIGUID]]&amp;"NO"</f>
        <v>3ToajmpVrhj5TXiCLEnKzdNO</v>
      </c>
      <c r="I146" s="61" t="b">
        <f>IF(Checklist48[[#This Row],[PIGUID]]="","",INDEX(PIs[NA Exempt],MATCH(Checklist48[[#This Row],[PIGUID]],PIs[GUID],0),1))</f>
        <v>0</v>
      </c>
      <c r="J146" s="61" t="str">
        <f>IF(Checklist48[[#This Row],[SGUID]]="",IF(Checklist48[[#This Row],[SSGUID]]="",IF(Checklist48[[#This Row],[PIGUID]]="","",INDEX(PIs[[Column1]:[SS]],MATCH(Checklist48[[#This Row],[PIGUID]],PIs[GUID],0),2)),INDEX(PIs[[Column1]:[SS]],MATCH(Checklist48[[#This Row],[SSGUID]],PIs[SSGUID],0),18)),INDEX(PIs[[Column1]:[SS]],MATCH(Checklist48[[#This Row],[SGUID]],PIs[SGUID],0),14))</f>
        <v>FO 07.06.02</v>
      </c>
      <c r="K146" s="61" t="str">
        <f>IF(Checklist48[[#This Row],[SGUID]]="",IF(Checklist48[[#This Row],[SSGUID]]="",IF(Checklist48[[#This Row],[PIGUID]]="","",INDEX(PIs[[Column1]:[SS]],MATCH(Checklist48[[#This Row],[PIGUID]],PIs[GUID],0),4)),INDEX(PIs[[Column1]:[Ssbody]],MATCH(Checklist48[[#This Row],[SSGUID]],PIs[SSGUID],0),19)),INDEX(PIs[[Column1]:[SS]],MATCH(Checklist48[[#This Row],[SGUID]],PIs[SGUID],0),15))</f>
        <v>Het hergebruik van lege fusten van gewasbeschermingsmiddelen voor doeleinden die anders zijn dan het bewaren en transporteren van identieke producten wordt voorkomen.</v>
      </c>
      <c r="L146" s="61" t="str">
        <f>IF(Checklist48[[#This Row],[SGUID]]="",IF(Checklist48[[#This Row],[SSGUID]]="",INDEX(PIs[[Column1]:[SS]],MATCH(Checklist48[[#This Row],[PIGUID]],PIs[GUID],0),6),""),"")</f>
        <v>Er moet bewijs zijn dat lege fusten van gewasbeschermingsmiddelen niet zijn of worden hergebruikt voor iets anders dan het bewaren of transporteren van identieke producten zoals vermeld op het originele etiket. In regio’s waar het risico bestaat dat het fust kan worden gebruikt voor het transporteren van drinkwater, moet het fust vóór verwijdering worden ingeprikt.</v>
      </c>
      <c r="M146" s="61" t="str">
        <f>IF(Checklist48[[#This Row],[SSGUID]]="",IF(Checklist48[[#This Row],[PIGUID]]="","",INDEX(PIs[[Column1]:[SS]],MATCH(Checklist48[[#This Row],[PIGUID]],PIs[GUID],0),8)),"")</f>
        <v>Minor Must</v>
      </c>
      <c r="N146" s="65"/>
      <c r="O146" s="65"/>
      <c r="P146" s="61" t="str">
        <f>IF(Checklist48[[#This Row],[ifna]]="NA","",IF(Checklist48[[#This Row],[RelatedPQ]]=0,"",IF(Checklist48[[#This Row],[RelatedPQ]]="","",IF((INDEX(S2PQ_relational[],MATCH(Checklist48[[#This Row],[PIGUID&amp;NO]],S2PQ_relational[PIGUID &amp; "NO"],0),1))=Checklist48[[#This Row],[PIGUID]],"niet van toepassing",""))))</f>
        <v/>
      </c>
      <c r="Q146" s="61" t="str">
        <f>IF(Checklist48[[#This Row],[N.v.t.]]="niet van toepassing",INDEX(S2PQ[[Stap 2 vragen]:[Justification]],MATCH(Checklist48[[#This Row],[RelatedPQ]],S2PQ[S2PQGUID],0),3),"")</f>
        <v/>
      </c>
      <c r="R146" s="65"/>
    </row>
    <row r="147" spans="1:18" ht="78.75" x14ac:dyDescent="0.25">
      <c r="A147" s="42"/>
      <c r="B147" s="59"/>
      <c r="C147" s="59"/>
      <c r="D147" s="60">
        <f>IF(Checklist48[[#This Row],[SGUID]]="",IF(Checklist48[[#This Row],[SSGUID]]="",0,1),1)</f>
        <v>0</v>
      </c>
      <c r="E147" s="59" t="s">
        <v>210</v>
      </c>
      <c r="F147" s="61" t="str">
        <f>_xlfn.IFNA(Checklist48[[#This Row],[RelatedPQ]],"NA")</f>
        <v>NA</v>
      </c>
      <c r="G147" s="61" t="e">
        <f>IF(Checklist48[[#This Row],[PIGUID]]="","",INDEX(S2PQ_relational[],MATCH(Checklist48[[#This Row],[PIGUID&amp;NO]],S2PQ_relational[PIGUID &amp; "NO"],0),2))</f>
        <v>#N/A</v>
      </c>
      <c r="H147" s="61" t="str">
        <f>Checklist48[[#This Row],[PIGUID]]&amp;"NO"</f>
        <v>2PJJrwtoO00cfWO9E07WHWNO</v>
      </c>
      <c r="I147" s="61" t="b">
        <f>IF(Checklist48[[#This Row],[PIGUID]]="","",INDEX(PIs[NA Exempt],MATCH(Checklist48[[#This Row],[PIGUID]],PIs[GUID],0),1))</f>
        <v>0</v>
      </c>
      <c r="J147" s="61" t="str">
        <f>IF(Checklist48[[#This Row],[SGUID]]="",IF(Checklist48[[#This Row],[SSGUID]]="",IF(Checklist48[[#This Row],[PIGUID]]="","",INDEX(PIs[[Column1]:[SS]],MATCH(Checklist48[[#This Row],[PIGUID]],PIs[GUID],0),2)),INDEX(PIs[[Column1]:[SS]],MATCH(Checklist48[[#This Row],[SSGUID]],PIs[SSGUID],0),18)),INDEX(PIs[[Column1]:[SS]],MATCH(Checklist48[[#This Row],[SGUID]],PIs[SGUID],0),14))</f>
        <v>FO 07.06.03</v>
      </c>
      <c r="K147" s="61" t="str">
        <f>IF(Checklist48[[#This Row],[SGUID]]="",IF(Checklist48[[#This Row],[SSGUID]]="",IF(Checklist48[[#This Row],[PIGUID]]="","",INDEX(PIs[[Column1]:[SS]],MATCH(Checklist48[[#This Row],[PIGUID]],PIs[GUID],0),4)),INDEX(PIs[[Column1]:[Ssbody]],MATCH(Checklist48[[#This Row],[SSGUID]],PIs[SSGUID],0),19)),INDEX(PIs[[Column1]:[SS]],MATCH(Checklist48[[#This Row],[SGUID]],PIs[SGUID],0),15))</f>
        <v>Lege fusten worden apart gehouden totdat ze verwijderd kunnen worden.</v>
      </c>
      <c r="L147" s="61" t="str">
        <f>IF(Checklist48[[#This Row],[SGUID]]="",IF(Checklist48[[#This Row],[SSGUID]]="",INDEX(PIs[[Column1]:[SS]],MATCH(Checklist48[[#This Row],[PIGUID]],PIs[GUID],0),6),""),"")</f>
        <v>Er moet een aangewezen veilige plaats zijn voor de opslag van alle lege fusten van gewasbeschermingsmiddelen totdat ze verwijderd worden, die afgeschermd is van het gewas en verpakkingsmaterialen (d.w.z. permanent aangeduid met borden), met fysiek beperkte toegang voor personen en dieren.</v>
      </c>
      <c r="M147" s="61" t="str">
        <f>IF(Checklist48[[#This Row],[SSGUID]]="",IF(Checklist48[[#This Row],[PIGUID]]="","",INDEX(PIs[[Column1]:[SS]],MATCH(Checklist48[[#This Row],[PIGUID]],PIs[GUID],0),8)),"")</f>
        <v>Minor Must</v>
      </c>
      <c r="N147" s="65"/>
      <c r="O147" s="65"/>
      <c r="P147" s="61" t="str">
        <f>IF(Checklist48[[#This Row],[ifna]]="NA","",IF(Checklist48[[#This Row],[RelatedPQ]]=0,"",IF(Checklist48[[#This Row],[RelatedPQ]]="","",IF((INDEX(S2PQ_relational[],MATCH(Checklist48[[#This Row],[PIGUID&amp;NO]],S2PQ_relational[PIGUID &amp; "NO"],0),1))=Checklist48[[#This Row],[PIGUID]],"niet van toepassing",""))))</f>
        <v/>
      </c>
      <c r="Q147" s="61" t="str">
        <f>IF(Checklist48[[#This Row],[N.v.t.]]="niet van toepassing",INDEX(S2PQ[[Stap 2 vragen]:[Justification]],MATCH(Checklist48[[#This Row],[RelatedPQ]],S2PQ[S2PQGUID],0),3),"")</f>
        <v/>
      </c>
      <c r="R147" s="65"/>
    </row>
    <row r="148" spans="1:18" ht="78.75" x14ac:dyDescent="0.25">
      <c r="A148" s="42"/>
      <c r="B148" s="59"/>
      <c r="C148" s="59"/>
      <c r="D148" s="60">
        <f>IF(Checklist48[[#This Row],[SGUID]]="",IF(Checklist48[[#This Row],[SSGUID]]="",0,1),1)</f>
        <v>0</v>
      </c>
      <c r="E148" s="59" t="s">
        <v>800</v>
      </c>
      <c r="F148" s="61" t="str">
        <f>_xlfn.IFNA(Checklist48[[#This Row],[RelatedPQ]],"NA")</f>
        <v>NA</v>
      </c>
      <c r="G148" s="61" t="e">
        <f>IF(Checklist48[[#This Row],[PIGUID]]="","",INDEX(S2PQ_relational[],MATCH(Checklist48[[#This Row],[PIGUID&amp;NO]],S2PQ_relational[PIGUID &amp; "NO"],0),2))</f>
        <v>#N/A</v>
      </c>
      <c r="H148" s="61" t="str">
        <f>Checklist48[[#This Row],[PIGUID]]&amp;"NO"</f>
        <v>7B88XM07CTRiUy0OoP9p3SNO</v>
      </c>
      <c r="I148" s="61" t="b">
        <f>IF(Checklist48[[#This Row],[PIGUID]]="","",INDEX(PIs[NA Exempt],MATCH(Checklist48[[#This Row],[PIGUID]],PIs[GUID],0),1))</f>
        <v>0</v>
      </c>
      <c r="J148" s="61" t="str">
        <f>IF(Checklist48[[#This Row],[SGUID]]="",IF(Checklist48[[#This Row],[SSGUID]]="",IF(Checklist48[[#This Row],[PIGUID]]="","",INDEX(PIs[[Column1]:[SS]],MATCH(Checklist48[[#This Row],[PIGUID]],PIs[GUID],0),2)),INDEX(PIs[[Column1]:[SS]],MATCH(Checklist48[[#This Row],[SSGUID]],PIs[SSGUID],0),18)),INDEX(PIs[[Column1]:[SS]],MATCH(Checklist48[[#This Row],[SGUID]],PIs[SGUID],0),14))</f>
        <v>FO 07.06.04</v>
      </c>
      <c r="K148" s="61" t="str">
        <f>IF(Checklist48[[#This Row],[SGUID]]="",IF(Checklist48[[#This Row],[SSGUID]]="",IF(Checklist48[[#This Row],[PIGUID]]="","",INDEX(PIs[[Column1]:[SS]],MATCH(Checklist48[[#This Row],[PIGUID]],PIs[GUID],0),4)),INDEX(PIs[[Column1]:[Ssbody]],MATCH(Checklist48[[#This Row],[SSGUID]],PIs[SSGUID],0),19)),INDEX(PIs[[Column1]:[SS]],MATCH(Checklist48[[#This Row],[SGUID]],PIs[SGUID],0),15))</f>
        <v>Lege fusten van gewasbeschermingsmiddelen worden verwijderd op een wijze die het risico voor mensen en het milieu inperkt.</v>
      </c>
      <c r="L148" s="61" t="str">
        <f>IF(Checklist48[[#This Row],[SGUID]]="",IF(Checklist48[[#This Row],[SSGUID]]="",INDEX(PIs[[Column1]:[SS]],MATCH(Checklist48[[#This Row],[PIGUID]],PIs[GUID],0),6),""),"")</f>
        <v>De producent moet voor het verwijderen van lege fusten van gewasbeschermingsmiddelen gebruikmaken van een veilige verwerkingswijze voorafgaand aan verwijdering, en een verwijderingsmethode die blootstelling van mensen aan de inhoud vermijdt en verontreiniging van het milieu (waterlopen, flora en fauna) voorkomt.</v>
      </c>
      <c r="M148" s="61" t="str">
        <f>IF(Checklist48[[#This Row],[SSGUID]]="",IF(Checklist48[[#This Row],[PIGUID]]="","",INDEX(PIs[[Column1]:[SS]],MATCH(Checklist48[[#This Row],[PIGUID]],PIs[GUID],0),8)),"")</f>
        <v>Minor Must</v>
      </c>
      <c r="N148" s="65"/>
      <c r="O148" s="65"/>
      <c r="P148" s="61" t="str">
        <f>IF(Checklist48[[#This Row],[ifna]]="NA","",IF(Checklist48[[#This Row],[RelatedPQ]]=0,"",IF(Checklist48[[#This Row],[RelatedPQ]]="","",IF((INDEX(S2PQ_relational[],MATCH(Checklist48[[#This Row],[PIGUID&amp;NO]],S2PQ_relational[PIGUID &amp; "NO"],0),1))=Checklist48[[#This Row],[PIGUID]],"niet van toepassing",""))))</f>
        <v/>
      </c>
      <c r="Q148" s="61" t="str">
        <f>IF(Checklist48[[#This Row],[N.v.t.]]="niet van toepassing",INDEX(S2PQ[[Stap 2 vragen]:[Justification]],MATCH(Checklist48[[#This Row],[RelatedPQ]],S2PQ[S2PQGUID],0),3),"")</f>
        <v/>
      </c>
      <c r="R148" s="65"/>
    </row>
    <row r="149" spans="1:18" ht="78.75" x14ac:dyDescent="0.25">
      <c r="A149" s="42"/>
      <c r="B149" s="59"/>
      <c r="C149" s="59"/>
      <c r="D149" s="60">
        <f>IF(Checklist48[[#This Row],[SGUID]]="",IF(Checklist48[[#This Row],[SSGUID]]="",0,1),1)</f>
        <v>0</v>
      </c>
      <c r="E149" s="59" t="s">
        <v>794</v>
      </c>
      <c r="F149" s="61" t="str">
        <f>_xlfn.IFNA(Checklist48[[#This Row],[RelatedPQ]],"NA")</f>
        <v>NA</v>
      </c>
      <c r="G149" s="61" t="e">
        <f>IF(Checklist48[[#This Row],[PIGUID]]="","",INDEX(S2PQ_relational[],MATCH(Checklist48[[#This Row],[PIGUID&amp;NO]],S2PQ_relational[PIGUID &amp; "NO"],0),2))</f>
        <v>#N/A</v>
      </c>
      <c r="H149" s="61" t="str">
        <f>Checklist48[[#This Row],[PIGUID]]&amp;"NO"</f>
        <v>6EMafRe3t5Y3mnMxnrbv8FNO</v>
      </c>
      <c r="I149" s="61" t="b">
        <f>IF(Checklist48[[#This Row],[PIGUID]]="","",INDEX(PIs[NA Exempt],MATCH(Checklist48[[#This Row],[PIGUID]],PIs[GUID],0),1))</f>
        <v>0</v>
      </c>
      <c r="J149" s="61" t="str">
        <f>IF(Checklist48[[#This Row],[SGUID]]="",IF(Checklist48[[#This Row],[SSGUID]]="",IF(Checklist48[[#This Row],[PIGUID]]="","",INDEX(PIs[[Column1]:[SS]],MATCH(Checklist48[[#This Row],[PIGUID]],PIs[GUID],0),2)),INDEX(PIs[[Column1]:[SS]],MATCH(Checklist48[[#This Row],[SSGUID]],PIs[SSGUID],0),18)),INDEX(PIs[[Column1]:[SS]],MATCH(Checklist48[[#This Row],[SGUID]],PIs[SGUID],0),14))</f>
        <v>FO 07.06.05</v>
      </c>
      <c r="K149" s="61" t="str">
        <f>IF(Checklist48[[#This Row],[SGUID]]="",IF(Checklist48[[#This Row],[SSGUID]]="",IF(Checklist48[[#This Row],[PIGUID]]="","",INDEX(PIs[[Column1]:[SS]],MATCH(Checklist48[[#This Row],[PIGUID]],PIs[GUID],0),4)),INDEX(PIs[[Column1]:[Ssbody]],MATCH(Checklist48[[#This Row],[SSGUID]],PIs[SSGUID],0),19)),INDEX(PIs[[Column1]:[SS]],MATCH(Checklist48[[#This Row],[SGUID]],PIs[SGUID],0),15))</f>
        <v>Er wordt gebruikgemaakt van officiële inzamel- en verwijderingssystemen als die bestaan en de lege fusten worden dan op passende wijze opgeslagen, gelabeld en verwerkt volgens de regels van dat inzamelingssysteem.</v>
      </c>
      <c r="L149" s="61" t="str">
        <f>IF(Checklist48[[#This Row],[SGUID]]="",IF(Checklist48[[#This Row],[SSGUID]]="",INDEX(PIs[[Column1]:[SS]],MATCH(Checklist48[[#This Row],[PIGUID]],PIs[GUID],0),6),""),"")</f>
        <v>Als er officiële inzamel- en verwijderingssystemen bestaan, moet de deelname door de producent geregistreerd zijn. Alle lege fusten van gewasbeschermingsmiddelen moeten op passende wijze worden opgeslagen, gelabeld, verwerkt en verwijderd volgens de eisen van de officiële inzamel- en verwijderingsschema’s indien van toepassing.</v>
      </c>
      <c r="M149" s="61" t="str">
        <f>IF(Checklist48[[#This Row],[SSGUID]]="",IF(Checklist48[[#This Row],[PIGUID]]="","",INDEX(PIs[[Column1]:[SS]],MATCH(Checklist48[[#This Row],[PIGUID]],PIs[GUID],0),8)),"")</f>
        <v>Minor Must</v>
      </c>
      <c r="N149" s="65"/>
      <c r="O149" s="65"/>
      <c r="P149" s="61" t="str">
        <f>IF(Checklist48[[#This Row],[ifna]]="NA","",IF(Checklist48[[#This Row],[RelatedPQ]]=0,"",IF(Checklist48[[#This Row],[RelatedPQ]]="","",IF((INDEX(S2PQ_relational[],MATCH(Checklist48[[#This Row],[PIGUID&amp;NO]],S2PQ_relational[PIGUID &amp; "NO"],0),1))=Checklist48[[#This Row],[PIGUID]],"niet van toepassing",""))))</f>
        <v/>
      </c>
      <c r="Q149" s="61" t="str">
        <f>IF(Checklist48[[#This Row],[N.v.t.]]="niet van toepassing",INDEX(S2PQ[[Stap 2 vragen]:[Justification]],MATCH(Checklist48[[#This Row],[RelatedPQ]],S2PQ[S2PQGUID],0),3),"")</f>
        <v/>
      </c>
      <c r="R149" s="65"/>
    </row>
    <row r="150" spans="1:18" ht="56.25" x14ac:dyDescent="0.25">
      <c r="A150" s="42"/>
      <c r="B150" s="59"/>
      <c r="C150" s="59"/>
      <c r="D150" s="60">
        <f>IF(Checklist48[[#This Row],[SGUID]]="",IF(Checklist48[[#This Row],[SSGUID]]="",0,1),1)</f>
        <v>0</v>
      </c>
      <c r="E150" s="59" t="s">
        <v>216</v>
      </c>
      <c r="F150" s="61" t="str">
        <f>_xlfn.IFNA(Checklist48[[#This Row],[RelatedPQ]],"NA")</f>
        <v>NA</v>
      </c>
      <c r="G150" s="61" t="e">
        <f>IF(Checklist48[[#This Row],[PIGUID]]="","",INDEX(S2PQ_relational[],MATCH(Checklist48[[#This Row],[PIGUID&amp;NO]],S2PQ_relational[PIGUID &amp; "NO"],0),2))</f>
        <v>#N/A</v>
      </c>
      <c r="H150" s="61" t="str">
        <f>Checklist48[[#This Row],[PIGUID]]&amp;"NO"</f>
        <v>6agNB6KtK3MjTVsJYdiMIRNO</v>
      </c>
      <c r="I150" s="61" t="b">
        <f>IF(Checklist48[[#This Row],[PIGUID]]="","",INDEX(PIs[NA Exempt],MATCH(Checklist48[[#This Row],[PIGUID]],PIs[GUID],0),1))</f>
        <v>0</v>
      </c>
      <c r="J150" s="61" t="str">
        <f>IF(Checklist48[[#This Row],[SGUID]]="",IF(Checklist48[[#This Row],[SSGUID]]="",IF(Checklist48[[#This Row],[PIGUID]]="","",INDEX(PIs[[Column1]:[SS]],MATCH(Checklist48[[#This Row],[PIGUID]],PIs[GUID],0),2)),INDEX(PIs[[Column1]:[SS]],MATCH(Checklist48[[#This Row],[SSGUID]],PIs[SSGUID],0),18)),INDEX(PIs[[Column1]:[SS]],MATCH(Checklist48[[#This Row],[SGUID]],PIs[SGUID],0),14))</f>
        <v>FO 07.06.06</v>
      </c>
      <c r="K150" s="61" t="str">
        <f>IF(Checklist48[[#This Row],[SGUID]]="",IF(Checklist48[[#This Row],[SSGUID]]="",IF(Checklist48[[#This Row],[PIGUID]]="","",INDEX(PIs[[Column1]:[SS]],MATCH(Checklist48[[#This Row],[PIGUID]],PIs[GUID],0),4)),INDEX(PIs[[Column1]:[Ssbody]],MATCH(Checklist48[[#This Row],[SSGUID]],PIs[SSGUID],0),19)),INDEX(PIs[[Column1]:[SS]],MATCH(Checklist48[[#This Row],[SGUID]],PIs[SGUID],0),15))</f>
        <v>Alle lokale voorschriften met betrekking tot het verwijderen of vernietigen van fusten van gewasbeschermingsmiddelen worden in acht genomen.</v>
      </c>
      <c r="L150" s="61" t="str">
        <f>IF(Checklist48[[#This Row],[SGUID]]="",IF(Checklist48[[#This Row],[SSGUID]]="",INDEX(PIs[[Column1]:[SS]],MATCH(Checklist48[[#This Row],[PIGUID]],PIs[GUID],0),6),""),"")</f>
        <v>Alle relevante nationale, regionale en lokale voorschriften en wetten, voor zover deze bestaan, met betrekking tot het verwijderen van lege fusten van gewasbeschermingsmiddelen moeten worden opgevolgd.</v>
      </c>
      <c r="M150" s="61" t="str">
        <f>IF(Checklist48[[#This Row],[SSGUID]]="",IF(Checklist48[[#This Row],[PIGUID]]="","",INDEX(PIs[[Column1]:[SS]],MATCH(Checklist48[[#This Row],[PIGUID]],PIs[GUID],0),8)),"")</f>
        <v>Major Must</v>
      </c>
      <c r="N150" s="65"/>
      <c r="O150" s="65"/>
      <c r="P150" s="61" t="str">
        <f>IF(Checklist48[[#This Row],[ifna]]="NA","",IF(Checklist48[[#This Row],[RelatedPQ]]=0,"",IF(Checklist48[[#This Row],[RelatedPQ]]="","",IF((INDEX(S2PQ_relational[],MATCH(Checklist48[[#This Row],[PIGUID&amp;NO]],S2PQ_relational[PIGUID &amp; "NO"],0),1))=Checklist48[[#This Row],[PIGUID]],"niet van toepassing",""))))</f>
        <v/>
      </c>
      <c r="Q150" s="61" t="str">
        <f>IF(Checklist48[[#This Row],[N.v.t.]]="niet van toepassing",INDEX(S2PQ[[Stap 2 vragen]:[Justification]],MATCH(Checklist48[[#This Row],[RelatedPQ]],S2PQ[S2PQGUID],0),3),"")</f>
        <v/>
      </c>
      <c r="R150" s="65"/>
    </row>
    <row r="151" spans="1:18" ht="45" x14ac:dyDescent="0.25">
      <c r="A151" s="42"/>
      <c r="B151" s="59"/>
      <c r="C151" s="59" t="s">
        <v>228</v>
      </c>
      <c r="D151" s="60">
        <f>IF(Checklist48[[#This Row],[SGUID]]="",IF(Checklist48[[#This Row],[SSGUID]]="",0,1),1)</f>
        <v>1</v>
      </c>
      <c r="E151" s="59"/>
      <c r="F151" s="61" t="str">
        <f>_xlfn.IFNA(Checklist48[[#This Row],[RelatedPQ]],"NA")</f>
        <v/>
      </c>
      <c r="G151" s="61" t="str">
        <f>IF(Checklist48[[#This Row],[PIGUID]]="","",INDEX(S2PQ_relational[],MATCH(Checklist48[[#This Row],[PIGUID&amp;NO]],S2PQ_relational[PIGUID &amp; "NO"],0),2))</f>
        <v/>
      </c>
      <c r="H151" s="61" t="str">
        <f>Checklist48[[#This Row],[PIGUID]]&amp;"NO"</f>
        <v>NO</v>
      </c>
      <c r="I151" s="61" t="str">
        <f>IF(Checklist48[[#This Row],[PIGUID]]="","",INDEX(PIs[NA Exempt],MATCH(Checklist48[[#This Row],[PIGUID]],PIs[GUID],0),1))</f>
        <v/>
      </c>
      <c r="J151"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07.07 Verouderde gewasbeschermingsmiddelen </v>
      </c>
      <c r="K151" s="61" t="str">
        <f>IF(Checklist48[[#This Row],[SGUID]]="",IF(Checklist48[[#This Row],[SSGUID]]="",IF(Checklist48[[#This Row],[PIGUID]]="","",INDEX(PIs[[Column1]:[SS]],MATCH(Checklist48[[#This Row],[PIGUID]],PIs[GUID],0),4)),INDEX(PIs[[Column1]:[Ssbody]],MATCH(Checklist48[[#This Row],[SSGUID]],PIs[SSGUID],0),19)),INDEX(PIs[[Column1]:[SS]],MATCH(Checklist48[[#This Row],[SGUID]],PIs[SGUID],0),15))</f>
        <v>-</v>
      </c>
      <c r="L151" s="61" t="str">
        <f>IF(Checklist48[[#This Row],[SGUID]]="",IF(Checklist48[[#This Row],[SSGUID]]="",INDEX(PIs[[Column1]:[SS]],MATCH(Checklist48[[#This Row],[PIGUID]],PIs[GUID],0),6),""),"")</f>
        <v/>
      </c>
      <c r="M151" s="61" t="str">
        <f>IF(Checklist48[[#This Row],[SSGUID]]="",IF(Checklist48[[#This Row],[PIGUID]]="","",INDEX(PIs[[Column1]:[SS]],MATCH(Checklist48[[#This Row],[PIGUID]],PIs[GUID],0),8)),"")</f>
        <v/>
      </c>
      <c r="N151" s="65"/>
      <c r="O151" s="65"/>
      <c r="P151" s="61" t="str">
        <f>IF(Checklist48[[#This Row],[ifna]]="NA","",IF(Checklist48[[#This Row],[RelatedPQ]]=0,"",IF(Checklist48[[#This Row],[RelatedPQ]]="","",IF((INDEX(S2PQ_relational[],MATCH(Checklist48[[#This Row],[PIGUID&amp;NO]],S2PQ_relational[PIGUID &amp; "NO"],0),1))=Checklist48[[#This Row],[PIGUID]],"niet van toepassing",""))))</f>
        <v/>
      </c>
      <c r="Q151" s="61" t="str">
        <f>IF(Checklist48[[#This Row],[N.v.t.]]="niet van toepassing",INDEX(S2PQ[[Stap 2 vragen]:[Justification]],MATCH(Checklist48[[#This Row],[RelatedPQ]],S2PQ[S2PQGUID],0),3),"")</f>
        <v/>
      </c>
      <c r="R151" s="65"/>
    </row>
    <row r="152" spans="1:18" ht="67.5" x14ac:dyDescent="0.25">
      <c r="A152" s="42"/>
      <c r="B152" s="59"/>
      <c r="C152" s="59"/>
      <c r="D152" s="60">
        <f>IF(Checklist48[[#This Row],[SGUID]]="",IF(Checklist48[[#This Row],[SSGUID]]="",0,1),1)</f>
        <v>0</v>
      </c>
      <c r="E152" s="59" t="s">
        <v>222</v>
      </c>
      <c r="F152" s="61" t="str">
        <f>_xlfn.IFNA(Checklist48[[#This Row],[RelatedPQ]],"NA")</f>
        <v>NA</v>
      </c>
      <c r="G152" s="61" t="e">
        <f>IF(Checklist48[[#This Row],[PIGUID]]="","",INDEX(S2PQ_relational[],MATCH(Checklist48[[#This Row],[PIGUID&amp;NO]],S2PQ_relational[PIGUID &amp; "NO"],0),2))</f>
        <v>#N/A</v>
      </c>
      <c r="H152" s="61" t="str">
        <f>Checklist48[[#This Row],[PIGUID]]&amp;"NO"</f>
        <v>GrWM6LSjdibnpeJcmYNl8NO</v>
      </c>
      <c r="I152" s="61" t="b">
        <f>IF(Checklist48[[#This Row],[PIGUID]]="","",INDEX(PIs[NA Exempt],MATCH(Checklist48[[#This Row],[PIGUID]],PIs[GUID],0),1))</f>
        <v>0</v>
      </c>
      <c r="J152" s="61" t="str">
        <f>IF(Checklist48[[#This Row],[SGUID]]="",IF(Checklist48[[#This Row],[SSGUID]]="",IF(Checklist48[[#This Row],[PIGUID]]="","",INDEX(PIs[[Column1]:[SS]],MATCH(Checklist48[[#This Row],[PIGUID]],PIs[GUID],0),2)),INDEX(PIs[[Column1]:[SS]],MATCH(Checklist48[[#This Row],[SSGUID]],PIs[SSGUID],0),18)),INDEX(PIs[[Column1]:[SS]],MATCH(Checklist48[[#This Row],[SGUID]],PIs[SGUID],0),14))</f>
        <v>FO 07.07.01</v>
      </c>
      <c r="K152" s="61" t="str">
        <f>IF(Checklist48[[#This Row],[SGUID]]="",IF(Checklist48[[#This Row],[SSGUID]]="",IF(Checklist48[[#This Row],[PIGUID]]="","",INDEX(PIs[[Column1]:[SS]],MATCH(Checklist48[[#This Row],[PIGUID]],PIs[GUID],0),4)),INDEX(PIs[[Column1]:[Ssbody]],MATCH(Checklist48[[#This Row],[SSGUID]],PIs[SSGUID],0),19)),INDEX(PIs[[Column1]:[SS]],MATCH(Checklist48[[#This Row],[SGUID]],PIs[SGUID],0),15))</f>
        <v>Verouderde gewasbeschermingsmiddelen worden veilig bewaard, geïdentificeerd en verwijderd door bevoegde of goedgekeurde kanalen.</v>
      </c>
      <c r="L152" s="61" t="str">
        <f>IF(Checklist48[[#This Row],[SGUID]]="",IF(Checklist48[[#This Row],[SSGUID]]="",INDEX(PIs[[Column1]:[SS]],MATCH(Checklist48[[#This Row],[PIGUID]],PIs[GUID],0),6),""),"")</f>
        <v>Er moeten registraties zijn die aantonen dat verouderde gewasbeschermingsmiddelen verwijderd zijn via officieel erkende kanalen. Als dit niet mogelijk is dan moeten verouderde gewasbeschermingsmiddelen veilig en herkenbaar worden bewaard.</v>
      </c>
      <c r="M152" s="61" t="str">
        <f>IF(Checklist48[[#This Row],[SSGUID]]="",IF(Checklist48[[#This Row],[PIGUID]]="","",INDEX(PIs[[Column1]:[SS]],MATCH(Checklist48[[#This Row],[PIGUID]],PIs[GUID],0),8)),"")</f>
        <v>Minor Must</v>
      </c>
      <c r="N152" s="65"/>
      <c r="O152" s="65"/>
      <c r="P152" s="61" t="str">
        <f>IF(Checklist48[[#This Row],[ifna]]="NA","",IF(Checklist48[[#This Row],[RelatedPQ]]=0,"",IF(Checklist48[[#This Row],[RelatedPQ]]="","",IF((INDEX(S2PQ_relational[],MATCH(Checklist48[[#This Row],[PIGUID&amp;NO]],S2PQ_relational[PIGUID &amp; "NO"],0),1))=Checklist48[[#This Row],[PIGUID]],"niet van toepassing",""))))</f>
        <v/>
      </c>
      <c r="Q152" s="61" t="str">
        <f>IF(Checklist48[[#This Row],[N.v.t.]]="niet van toepassing",INDEX(S2PQ[[Stap 2 vragen]:[Justification]],MATCH(Checklist48[[#This Row],[RelatedPQ]],S2PQ[S2PQGUID],0),3),"")</f>
        <v/>
      </c>
      <c r="R152" s="65"/>
    </row>
    <row r="153" spans="1:18" ht="45" x14ac:dyDescent="0.25">
      <c r="A153" s="42"/>
      <c r="B153" s="59"/>
      <c r="C153" s="59" t="s">
        <v>169</v>
      </c>
      <c r="D153" s="60">
        <f>IF(Checklist48[[#This Row],[SGUID]]="",IF(Checklist48[[#This Row],[SSGUID]]="",0,1),1)</f>
        <v>1</v>
      </c>
      <c r="E153" s="59"/>
      <c r="F153" s="61" t="str">
        <f>_xlfn.IFNA(Checklist48[[#This Row],[RelatedPQ]],"NA")</f>
        <v/>
      </c>
      <c r="G153" s="61" t="str">
        <f>IF(Checklist48[[#This Row],[PIGUID]]="","",INDEX(S2PQ_relational[],MATCH(Checklist48[[#This Row],[PIGUID&amp;NO]],S2PQ_relational[PIGUID &amp; "NO"],0),2))</f>
        <v/>
      </c>
      <c r="H153" s="61" t="str">
        <f>Checklist48[[#This Row],[PIGUID]]&amp;"NO"</f>
        <v>NO</v>
      </c>
      <c r="I153" s="61" t="str">
        <f>IF(Checklist48[[#This Row],[PIGUID]]="","",INDEX(PIs[NA Exempt],MATCH(Checklist48[[#This Row],[PIGUID]],PIs[GUID],0),1))</f>
        <v/>
      </c>
      <c r="J153"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07.08 Toepassing van andere stoffen </v>
      </c>
      <c r="K153" s="61" t="str">
        <f>IF(Checklist48[[#This Row],[SGUID]]="",IF(Checklist48[[#This Row],[SSGUID]]="",IF(Checklist48[[#This Row],[PIGUID]]="","",INDEX(PIs[[Column1]:[SS]],MATCH(Checklist48[[#This Row],[PIGUID]],PIs[GUID],0),4)),INDEX(PIs[[Column1]:[Ssbody]],MATCH(Checklist48[[#This Row],[SSGUID]],PIs[SSGUID],0),19)),INDEX(PIs[[Column1]:[SS]],MATCH(Checklist48[[#This Row],[SGUID]],PIs[SGUID],0),15))</f>
        <v>-</v>
      </c>
      <c r="L153" s="61" t="str">
        <f>IF(Checklist48[[#This Row],[SGUID]]="",IF(Checklist48[[#This Row],[SSGUID]]="",INDEX(PIs[[Column1]:[SS]],MATCH(Checklist48[[#This Row],[PIGUID]],PIs[GUID],0),6),""),"")</f>
        <v/>
      </c>
      <c r="M153" s="61" t="str">
        <f>IF(Checklist48[[#This Row],[SSGUID]]="",IF(Checklist48[[#This Row],[PIGUID]]="","",INDEX(PIs[[Column1]:[SS]],MATCH(Checklist48[[#This Row],[PIGUID]],PIs[GUID],0),8)),"")</f>
        <v/>
      </c>
      <c r="N153" s="65"/>
      <c r="O153" s="65"/>
      <c r="P153" s="61" t="str">
        <f>IF(Checklist48[[#This Row],[ifna]]="NA","",IF(Checklist48[[#This Row],[RelatedPQ]]=0,"",IF(Checklist48[[#This Row],[RelatedPQ]]="","",IF((INDEX(S2PQ_relational[],MATCH(Checklist48[[#This Row],[PIGUID&amp;NO]],S2PQ_relational[PIGUID &amp; "NO"],0),1))=Checklist48[[#This Row],[PIGUID]],"niet van toepassing",""))))</f>
        <v/>
      </c>
      <c r="Q153" s="61" t="str">
        <f>IF(Checklist48[[#This Row],[N.v.t.]]="niet van toepassing",INDEX(S2PQ[[Stap 2 vragen]:[Justification]],MATCH(Checklist48[[#This Row],[RelatedPQ]],S2PQ[S2PQGUID],0),3),"")</f>
        <v/>
      </c>
      <c r="R153" s="65"/>
    </row>
    <row r="154" spans="1:18" ht="168.75" x14ac:dyDescent="0.25">
      <c r="A154" s="42"/>
      <c r="B154" s="59"/>
      <c r="C154" s="59"/>
      <c r="D154" s="60">
        <f>IF(Checklist48[[#This Row],[SGUID]]="",IF(Checklist48[[#This Row],[SSGUID]]="",0,1),1)</f>
        <v>0</v>
      </c>
      <c r="E154" s="59" t="s">
        <v>163</v>
      </c>
      <c r="F154" s="61" t="str">
        <f>_xlfn.IFNA(Checklist48[[#This Row],[RelatedPQ]],"NA")</f>
        <v>NA</v>
      </c>
      <c r="G154" s="61" t="e">
        <f>IF(Checklist48[[#This Row],[PIGUID]]="","",INDEX(S2PQ_relational[],MATCH(Checklist48[[#This Row],[PIGUID&amp;NO]],S2PQ_relational[PIGUID &amp; "NO"],0),2))</f>
        <v>#N/A</v>
      </c>
      <c r="H154" s="61" t="str">
        <f>Checklist48[[#This Row],[PIGUID]]&amp;"NO"</f>
        <v>2FULGeBZj6LWC8nczRT4rtNO</v>
      </c>
      <c r="I154" s="61" t="b">
        <f>IF(Checklist48[[#This Row],[PIGUID]]="","",INDEX(PIs[NA Exempt],MATCH(Checklist48[[#This Row],[PIGUID]],PIs[GUID],0),1))</f>
        <v>0</v>
      </c>
      <c r="J154" s="61" t="str">
        <f>IF(Checklist48[[#This Row],[SGUID]]="",IF(Checklist48[[#This Row],[SSGUID]]="",IF(Checklist48[[#This Row],[PIGUID]]="","",INDEX(PIs[[Column1]:[SS]],MATCH(Checklist48[[#This Row],[PIGUID]],PIs[GUID],0),2)),INDEX(PIs[[Column1]:[SS]],MATCH(Checklist48[[#This Row],[SSGUID]],PIs[SSGUID],0),18)),INDEX(PIs[[Column1]:[SS]],MATCH(Checklist48[[#This Row],[SGUID]],PIs[SGUID],0),14))</f>
        <v>FO 07.08.01</v>
      </c>
      <c r="K154"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actuele toepassingsregistraties bewaard van alle andere stoffen die niet in een van de secties worden genoemd.</v>
      </c>
      <c r="L154" s="61" t="str">
        <f>IF(Checklist48[[#This Row],[SGUID]]="",IF(Checklist48[[#This Row],[SSGUID]]="",INDEX(PIs[[Column1]:[SS]],MATCH(Checklist48[[#This Row],[PIGUID]],PIs[GUID],0),6),""),"")</f>
        <v>Indien zelfgemaakte of aangekochte preparaten, zoals plantenversterkers, bodemverbeteraars of andere soortgelijke stoffen worden gebruikt op geregistreerde gewassen, moeten hiervan registraties voorhanden zijn. In deze registraties moet de naam worden opgenomen van de stof (bijv. de plant waarvan de stof is afgeleid), het gewas, het veld en de datum. In het geval van aangekochte producten moeten de handels- of commerciële naam, indien van toepassing, en de werkzame stof of het ingrediënt, of de belangrijkste bron (plant, algen, mineraal, etc.) geregistreerd worden.
De producent moet zeker stellen dat het gebruik de gezondheid van de medewerkers of het milieu niet in het gedrang brengt.</v>
      </c>
      <c r="M154" s="61" t="str">
        <f>IF(Checklist48[[#This Row],[SSGUID]]="",IF(Checklist48[[#This Row],[PIGUID]]="","",INDEX(PIs[[Column1]:[SS]],MATCH(Checklist48[[#This Row],[PIGUID]],PIs[GUID],0),8)),"")</f>
        <v>Minor Must</v>
      </c>
      <c r="N154" s="65"/>
      <c r="O154" s="65"/>
      <c r="P154" s="61" t="str">
        <f>IF(Checklist48[[#This Row],[ifna]]="NA","",IF(Checklist48[[#This Row],[RelatedPQ]]=0,"",IF(Checklist48[[#This Row],[RelatedPQ]]="","",IF((INDEX(S2PQ_relational[],MATCH(Checklist48[[#This Row],[PIGUID&amp;NO]],S2PQ_relational[PIGUID &amp; "NO"],0),1))=Checklist48[[#This Row],[PIGUID]],"niet van toepassing",""))))</f>
        <v/>
      </c>
      <c r="Q154" s="61" t="str">
        <f>IF(Checklist48[[#This Row],[N.v.t.]]="niet van toepassing",INDEX(S2PQ[[Stap 2 vragen]:[Justification]],MATCH(Checklist48[[#This Row],[RelatedPQ]],S2PQ[S2PQGUID],0),3),"")</f>
        <v/>
      </c>
      <c r="R154" s="65"/>
    </row>
    <row r="155" spans="1:18" ht="33.75" x14ac:dyDescent="0.25">
      <c r="A155" s="42"/>
      <c r="B155" s="59"/>
      <c r="C155" s="59" t="s">
        <v>780</v>
      </c>
      <c r="D155" s="60">
        <f>IF(Checklist48[[#This Row],[SGUID]]="",IF(Checklist48[[#This Row],[SSGUID]]="",0,1),1)</f>
        <v>1</v>
      </c>
      <c r="E155" s="59"/>
      <c r="F155" s="61" t="str">
        <f>_xlfn.IFNA(Checklist48[[#This Row],[RelatedPQ]],"NA")</f>
        <v/>
      </c>
      <c r="G155" s="61" t="str">
        <f>IF(Checklist48[[#This Row],[PIGUID]]="","",INDEX(S2PQ_relational[],MATCH(Checklist48[[#This Row],[PIGUID&amp;NO]],S2PQ_relational[PIGUID &amp; "NO"],0),2))</f>
        <v/>
      </c>
      <c r="H155" s="61" t="str">
        <f>Checklist48[[#This Row],[PIGUID]]&amp;"NO"</f>
        <v>NO</v>
      </c>
      <c r="I155" s="61" t="str">
        <f>IF(Checklist48[[#This Row],[PIGUID]]="","",INDEX(PIs[NA Exempt],MATCH(Checklist48[[#This Row],[PIGUID]],PIs[GUID],0),1))</f>
        <v/>
      </c>
      <c r="J155" s="61" t="str">
        <f>IF(Checklist48[[#This Row],[SGUID]]="",IF(Checklist48[[#This Row],[SSGUID]]="",IF(Checklist48[[#This Row],[PIGUID]]="","",INDEX(PIs[[Column1]:[SS]],MATCH(Checklist48[[#This Row],[PIGUID]],PIs[GUID],0),2)),INDEX(PIs[[Column1]:[SS]],MATCH(Checklist48[[#This Row],[SSGUID]],PIs[SSGUID],0),18)),INDEX(PIs[[Column1]:[SS]],MATCH(Checklist48[[#This Row],[SGUID]],PIs[SGUID],0),14))</f>
        <v>FO 07.09 Apparatuur</v>
      </c>
      <c r="K155" s="61" t="str">
        <f>IF(Checklist48[[#This Row],[SGUID]]="",IF(Checklist48[[#This Row],[SSGUID]]="",IF(Checklist48[[#This Row],[PIGUID]]="","",INDEX(PIs[[Column1]:[SS]],MATCH(Checklist48[[#This Row],[PIGUID]],PIs[GUID],0),4)),INDEX(PIs[[Column1]:[Ssbody]],MATCH(Checklist48[[#This Row],[SSGUID]],PIs[SSGUID],0),19)),INDEX(PIs[[Column1]:[SS]],MATCH(Checklist48[[#This Row],[SGUID]],PIs[SGUID],0),15))</f>
        <v>-</v>
      </c>
      <c r="L155" s="61" t="str">
        <f>IF(Checklist48[[#This Row],[SGUID]]="",IF(Checklist48[[#This Row],[SSGUID]]="",INDEX(PIs[[Column1]:[SS]],MATCH(Checklist48[[#This Row],[PIGUID]],PIs[GUID],0),6),""),"")</f>
        <v/>
      </c>
      <c r="M155" s="61" t="str">
        <f>IF(Checklist48[[#This Row],[SSGUID]]="",IF(Checklist48[[#This Row],[PIGUID]]="","",INDEX(PIs[[Column1]:[SS]],MATCH(Checklist48[[#This Row],[PIGUID]],PIs[GUID],0),8)),"")</f>
        <v/>
      </c>
      <c r="N155" s="65"/>
      <c r="O155" s="65"/>
      <c r="P155" s="61" t="str">
        <f>IF(Checklist48[[#This Row],[ifna]]="NA","",IF(Checklist48[[#This Row],[RelatedPQ]]=0,"",IF(Checklist48[[#This Row],[RelatedPQ]]="","",IF((INDEX(S2PQ_relational[],MATCH(Checklist48[[#This Row],[PIGUID&amp;NO]],S2PQ_relational[PIGUID &amp; "NO"],0),1))=Checklist48[[#This Row],[PIGUID]],"niet van toepassing",""))))</f>
        <v/>
      </c>
      <c r="Q155" s="61" t="str">
        <f>IF(Checklist48[[#This Row],[N.v.t.]]="niet van toepassing",INDEX(S2PQ[[Stap 2 vragen]:[Justification]],MATCH(Checklist48[[#This Row],[RelatedPQ]],S2PQ[S2PQGUID],0),3),"")</f>
        <v/>
      </c>
      <c r="R155" s="65"/>
    </row>
    <row r="156" spans="1:18" ht="292.5" x14ac:dyDescent="0.25">
      <c r="A156" s="42"/>
      <c r="B156" s="59"/>
      <c r="C156" s="59"/>
      <c r="D156" s="60">
        <f>IF(Checklist48[[#This Row],[SGUID]]="",IF(Checklist48[[#This Row],[SSGUID]]="",0,1),1)</f>
        <v>0</v>
      </c>
      <c r="E156" s="59" t="s">
        <v>781</v>
      </c>
      <c r="F156" s="61" t="str">
        <f>_xlfn.IFNA(Checklist48[[#This Row],[RelatedPQ]],"NA")</f>
        <v>NA</v>
      </c>
      <c r="G156" s="61" t="e">
        <f>IF(Checklist48[[#This Row],[PIGUID]]="","",INDEX(S2PQ_relational[],MATCH(Checklist48[[#This Row],[PIGUID&amp;NO]],S2PQ_relational[PIGUID &amp; "NO"],0),2))</f>
        <v>#N/A</v>
      </c>
      <c r="H156" s="61" t="str">
        <f>Checklist48[[#This Row],[PIGUID]]&amp;"NO"</f>
        <v>2yjAJyULi3j37ZPavtL4qjNO</v>
      </c>
      <c r="I156" s="61" t="b">
        <f>IF(Checklist48[[#This Row],[PIGUID]]="","",INDEX(PIs[NA Exempt],MATCH(Checklist48[[#This Row],[PIGUID]],PIs[GUID],0),1))</f>
        <v>0</v>
      </c>
      <c r="J156" s="61" t="str">
        <f>IF(Checklist48[[#This Row],[SGUID]]="",IF(Checklist48[[#This Row],[SSGUID]]="",IF(Checklist48[[#This Row],[PIGUID]]="","",INDEX(PIs[[Column1]:[SS]],MATCH(Checklist48[[#This Row],[PIGUID]],PIs[GUID],0),2)),INDEX(PIs[[Column1]:[SS]],MATCH(Checklist48[[#This Row],[SSGUID]],PIs[SSGUID],0),18)),INDEX(PIs[[Column1]:[SS]],MATCH(Checklist48[[#This Row],[SGUID]],PIs[SGUID],0),14))</f>
        <v>FO 07.09.01</v>
      </c>
      <c r="K156" s="61" t="str">
        <f>IF(Checklist48[[#This Row],[SGUID]]="",IF(Checklist48[[#This Row],[SSGUID]]="",IF(Checklist48[[#This Row],[PIGUID]]="","",INDEX(PIs[[Column1]:[SS]],MATCH(Checklist48[[#This Row],[PIGUID]],PIs[GUID],0),4)),INDEX(PIs[[Column1]:[Ssbody]],MATCH(Checklist48[[#This Row],[SSGUID]],PIs[SSGUID],0),19)),INDEX(PIs[[Column1]:[SS]],MATCH(Checklist48[[#This Row],[SGUID]],PIs[SGUID],0),15))</f>
        <v>Apparatuur, gereedschap en hulpmiddelen zijn passend voor het doel en in goede staat.</v>
      </c>
      <c r="L156" s="61" t="str">
        <f>IF(Checklist48[[#This Row],[SGUID]]="",IF(Checklist48[[#This Row],[SSGUID]]="",INDEX(PIs[[Column1]:[SS]],MATCH(Checklist48[[#This Row],[PIGUID]],PIs[GUID],0),6),""),"")</f>
        <v>Apparatuur, gereedschap en hulpmiddelen (schaalverdelingen, toepassingsapparatuur van gewasbeschermingsmiddelen of meststoffen, thermometers, pH-meters, etc.) moeten worden onderhouden en, indien van toepassing, minstens een keer per jaar worden gekalibreerd.
Onderhoud, kalibratie (indien van toepassing) en reparatie van de apparatuur moeten gedocumenteerd worden. Onderhoudswerkzaamheden mogen geen risico vormen voor het milieu of de medewerkers.
Spuiten voor gewasbeschermingsmiddelen: de kalibratie van de toepassingsapparatuur van gewasbeschermingsmiddelen (automatisch en niet-automatisch) moet de afgelopen 12 maanden gecontroleerd zijn op goed functioneren en dit moet gecertificeerd of gedocumenteerd worden via deelname aan een officieel schema (indien aanwezig) of door dit te laten uitvoeren door iemand die zijn competentie kan aantonen.
Irrigatie-/fertigatieapparatuur: Voor alle methoden van irrigatie-/fertigatiemachines/-technieken die worden gebruikt moeten er ten minste jaarlijks onderhoudsregistraties worden bewaard.</v>
      </c>
      <c r="M156" s="61" t="str">
        <f>IF(Checklist48[[#This Row],[SSGUID]]="",IF(Checklist48[[#This Row],[PIGUID]]="","",INDEX(PIs[[Column1]:[SS]],MATCH(Checklist48[[#This Row],[PIGUID]],PIs[GUID],0),8)),"")</f>
        <v>Minor Must</v>
      </c>
      <c r="N156" s="65"/>
      <c r="O156" s="65"/>
      <c r="P156" s="61" t="str">
        <f>IF(Checklist48[[#This Row],[ifna]]="NA","",IF(Checklist48[[#This Row],[RelatedPQ]]=0,"",IF(Checklist48[[#This Row],[RelatedPQ]]="","",IF((INDEX(S2PQ_relational[],MATCH(Checklist48[[#This Row],[PIGUID&amp;NO]],S2PQ_relational[PIGUID &amp; "NO"],0),1))=Checklist48[[#This Row],[PIGUID]],"niet van toepassing",""))))</f>
        <v/>
      </c>
      <c r="Q156" s="61" t="str">
        <f>IF(Checklist48[[#This Row],[N.v.t.]]="niet van toepassing",INDEX(S2PQ[[Stap 2 vragen]:[Justification]],MATCH(Checklist48[[#This Row],[RelatedPQ]],S2PQ[S2PQGUID],0),3),"")</f>
        <v/>
      </c>
      <c r="R156" s="65"/>
    </row>
    <row r="157" spans="1:18" ht="67.5" x14ac:dyDescent="0.25">
      <c r="A157" s="42"/>
      <c r="B157" s="59"/>
      <c r="C157" s="59"/>
      <c r="D157" s="60">
        <f>IF(Checklist48[[#This Row],[SGUID]]="",IF(Checklist48[[#This Row],[SSGUID]]="",0,1),1)</f>
        <v>0</v>
      </c>
      <c r="E157" s="59" t="s">
        <v>774</v>
      </c>
      <c r="F157" s="61" t="str">
        <f>_xlfn.IFNA(Checklist48[[#This Row],[RelatedPQ]],"NA")</f>
        <v>NA</v>
      </c>
      <c r="G157" s="61" t="e">
        <f>IF(Checklist48[[#This Row],[PIGUID]]="","",INDEX(S2PQ_relational[],MATCH(Checklist48[[#This Row],[PIGUID&amp;NO]],S2PQ_relational[PIGUID &amp; "NO"],0),2))</f>
        <v>#N/A</v>
      </c>
      <c r="H157" s="61" t="str">
        <f>Checklist48[[#This Row],[PIGUID]]&amp;"NO"</f>
        <v>1r6kK9pNHq0v9ShCqpGho2NO</v>
      </c>
      <c r="I157" s="61" t="b">
        <f>IF(Checklist48[[#This Row],[PIGUID]]="","",INDEX(PIs[NA Exempt],MATCH(Checklist48[[#This Row],[PIGUID]],PIs[GUID],0),1))</f>
        <v>0</v>
      </c>
      <c r="J157" s="61" t="str">
        <f>IF(Checklist48[[#This Row],[SGUID]]="",IF(Checklist48[[#This Row],[SSGUID]]="",IF(Checklist48[[#This Row],[PIGUID]]="","",INDEX(PIs[[Column1]:[SS]],MATCH(Checklist48[[#This Row],[PIGUID]],PIs[GUID],0),2)),INDEX(PIs[[Column1]:[SS]],MATCH(Checklist48[[#This Row],[SSGUID]],PIs[SSGUID],0),18)),INDEX(PIs[[Column1]:[SS]],MATCH(Checklist48[[#This Row],[SGUID]],PIs[SGUID],0),14))</f>
        <v>FO 07.09.02</v>
      </c>
      <c r="K157" s="61" t="str">
        <f>IF(Checklist48[[#This Row],[SGUID]]="",IF(Checklist48[[#This Row],[SSGUID]]="",IF(Checklist48[[#This Row],[PIGUID]]="","",INDEX(PIs[[Column1]:[SS]],MATCH(Checklist48[[#This Row],[PIGUID]],PIs[GUID],0),4)),INDEX(PIs[[Column1]:[Ssbody]],MATCH(Checklist48[[#This Row],[SSGUID]],PIs[SSGUID],0),19)),INDEX(PIs[[Column1]:[SS]],MATCH(Checklist48[[#This Row],[SGUID]],PIs[SGUID],0),15))</f>
        <v>De apparatuur van gewasbeschermingsmiddelen en meststoffen wordt op zodanige wijze opgeslagen dat risico’s voor de gezondheid van mensen en het milieu worden voorkomen.</v>
      </c>
      <c r="L157" s="61" t="str">
        <f>IF(Checklist48[[#This Row],[SGUID]]="",IF(Checklist48[[#This Row],[SSGUID]]="",INDEX(PIs[[Column1]:[SS]],MATCH(Checklist48[[#This Row],[PIGUID]],PIs[GUID],0),6),""),"")</f>
        <v>De apparatuur die wordt gebruikt voor de toepassing van gewasbeschermingsmiddelen (spuittanks, rugspuiten, etc.) moet veilig worden opgeslagen zodat risico’s voor de gezondheid van mensen, milieuvervuiling en/of verontreiniging van de geoogste producten worden voorkomen.</v>
      </c>
      <c r="M157" s="61" t="str">
        <f>IF(Checklist48[[#This Row],[SSGUID]]="",IF(Checklist48[[#This Row],[PIGUID]]="","",INDEX(PIs[[Column1]:[SS]],MATCH(Checklist48[[#This Row],[PIGUID]],PIs[GUID],0),8)),"")</f>
        <v>Minor Must</v>
      </c>
      <c r="N157" s="65"/>
      <c r="O157" s="65"/>
      <c r="P157" s="61" t="str">
        <f>IF(Checklist48[[#This Row],[ifna]]="NA","",IF(Checklist48[[#This Row],[RelatedPQ]]=0,"",IF(Checklist48[[#This Row],[RelatedPQ]]="","",IF((INDEX(S2PQ_relational[],MATCH(Checklist48[[#This Row],[PIGUID&amp;NO]],S2PQ_relational[PIGUID &amp; "NO"],0),1))=Checklist48[[#This Row],[PIGUID]],"niet van toepassing",""))))</f>
        <v/>
      </c>
      <c r="Q157" s="61" t="str">
        <f>IF(Checklist48[[#This Row],[N.v.t.]]="niet van toepassing",INDEX(S2PQ[[Stap 2 vragen]:[Justification]],MATCH(Checklist48[[#This Row],[RelatedPQ]],S2PQ[S2PQGUID],0),3),"")</f>
        <v/>
      </c>
      <c r="R157" s="65"/>
    </row>
    <row r="158" spans="1:18" ht="22.5" x14ac:dyDescent="0.25">
      <c r="A158" s="42"/>
      <c r="B158" s="59" t="s">
        <v>886</v>
      </c>
      <c r="C158" s="59"/>
      <c r="D158" s="60">
        <f>IF(Checklist48[[#This Row],[SGUID]]="",IF(Checklist48[[#This Row],[SSGUID]]="",0,1),1)</f>
        <v>1</v>
      </c>
      <c r="E158" s="59"/>
      <c r="F158" s="61" t="str">
        <f>_xlfn.IFNA(Checklist48[[#This Row],[RelatedPQ]],"NA")</f>
        <v/>
      </c>
      <c r="G158" s="61" t="str">
        <f>IF(Checklist48[[#This Row],[PIGUID]]="","",INDEX(S2PQ_relational[],MATCH(Checklist48[[#This Row],[PIGUID&amp;NO]],S2PQ_relational[PIGUID &amp; "NO"],0),2))</f>
        <v/>
      </c>
      <c r="H158" s="61" t="str">
        <f>Checklist48[[#This Row],[PIGUID]]&amp;"NO"</f>
        <v>NO</v>
      </c>
      <c r="I158" s="61" t="str">
        <f>IF(Checklist48[[#This Row],[PIGUID]]="","",INDEX(PIs[NA Exempt],MATCH(Checklist48[[#This Row],[PIGUID]],PIs[GUID],0),1))</f>
        <v/>
      </c>
      <c r="J158" s="61" t="str">
        <f>IF(Checklist48[[#This Row],[SGUID]]="",IF(Checklist48[[#This Row],[SSGUID]]="",IF(Checklist48[[#This Row],[PIGUID]]="","",INDEX(PIs[[Column1]:[SS]],MATCH(Checklist48[[#This Row],[PIGUID]],PIs[GUID],0),2)),INDEX(PIs[[Column1]:[SS]],MATCH(Checklist48[[#This Row],[SSGUID]],PIs[SSGUID],0),18)),INDEX(PIs[[Column1]:[SS]],MATCH(Checklist48[[#This Row],[SGUID]],PIs[SGUID],0),14))</f>
        <v>FO 08 NAOOGST</v>
      </c>
      <c r="K158" s="61" t="str">
        <f>IF(Checklist48[[#This Row],[SGUID]]="",IF(Checklist48[[#This Row],[SSGUID]]="",IF(Checklist48[[#This Row],[PIGUID]]="","",INDEX(PIs[[Column1]:[SS]],MATCH(Checklist48[[#This Row],[PIGUID]],PIs[GUID],0),4)),INDEX(PIs[[Column1]:[Ssbody]],MATCH(Checklist48[[#This Row],[SSGUID]],PIs[SSGUID],0),19)),INDEX(PIs[[Column1]:[SS]],MATCH(Checklist48[[#This Row],[SGUID]],PIs[SGUID],0),15))</f>
        <v>-</v>
      </c>
      <c r="L158" s="61" t="str">
        <f>IF(Checklist48[[#This Row],[SGUID]]="",IF(Checklist48[[#This Row],[SSGUID]]="",INDEX(PIs[[Column1]:[SS]],MATCH(Checklist48[[#This Row],[PIGUID]],PIs[GUID],0),6),""),"")</f>
        <v/>
      </c>
      <c r="M158" s="61" t="str">
        <f>IF(Checklist48[[#This Row],[SSGUID]]="",IF(Checklist48[[#This Row],[PIGUID]]="","",INDEX(PIs[[Column1]:[SS]],MATCH(Checklist48[[#This Row],[PIGUID]],PIs[GUID],0),8)),"")</f>
        <v/>
      </c>
      <c r="N158" s="65"/>
      <c r="O158" s="65"/>
      <c r="P158" s="61" t="str">
        <f>IF(Checklist48[[#This Row],[ifna]]="NA","",IF(Checklist48[[#This Row],[RelatedPQ]]=0,"",IF(Checklist48[[#This Row],[RelatedPQ]]="","",IF((INDEX(S2PQ_relational[],MATCH(Checklist48[[#This Row],[PIGUID&amp;NO]],S2PQ_relational[PIGUID &amp; "NO"],0),1))=Checklist48[[#This Row],[PIGUID]],"niet van toepassing",""))))</f>
        <v/>
      </c>
      <c r="Q158" s="61" t="str">
        <f>IF(Checklist48[[#This Row],[N.v.t.]]="niet van toepassing",INDEX(S2PQ[[Stap 2 vragen]:[Justification]],MATCH(Checklist48[[#This Row],[RelatedPQ]],S2PQ[S2PQGUID],0),3),"")</f>
        <v/>
      </c>
      <c r="R158" s="65"/>
    </row>
    <row r="159" spans="1:18" ht="33.75" x14ac:dyDescent="0.25">
      <c r="A159" s="42"/>
      <c r="B159" s="59"/>
      <c r="C159" s="59" t="s">
        <v>921</v>
      </c>
      <c r="D159" s="60">
        <f>IF(Checklist48[[#This Row],[SGUID]]="",IF(Checklist48[[#This Row],[SSGUID]]="",0,1),1)</f>
        <v>1</v>
      </c>
      <c r="E159" s="59"/>
      <c r="F159" s="61" t="str">
        <f>_xlfn.IFNA(Checklist48[[#This Row],[RelatedPQ]],"NA")</f>
        <v/>
      </c>
      <c r="G159" s="61" t="str">
        <f>IF(Checklist48[[#This Row],[PIGUID]]="","",INDEX(S2PQ_relational[],MATCH(Checklist48[[#This Row],[PIGUID&amp;NO]],S2PQ_relational[PIGUID &amp; "NO"],0),2))</f>
        <v/>
      </c>
      <c r="H159" s="61" t="str">
        <f>Checklist48[[#This Row],[PIGUID]]&amp;"NO"</f>
        <v>NO</v>
      </c>
      <c r="I159" s="61" t="str">
        <f>IF(Checklist48[[#This Row],[PIGUID]]="","",INDEX(PIs[NA Exempt],MATCH(Checklist48[[#This Row],[PIGUID]],PIs[GUID],0),1))</f>
        <v/>
      </c>
      <c r="J159" s="61" t="str">
        <f>IF(Checklist48[[#This Row],[SGUID]]="",IF(Checklist48[[#This Row],[SSGUID]]="",IF(Checklist48[[#This Row],[PIGUID]]="","",INDEX(PIs[[Column1]:[SS]],MATCH(Checklist48[[#This Row],[PIGUID]],PIs[GUID],0),2)),INDEX(PIs[[Column1]:[SS]],MATCH(Checklist48[[#This Row],[SSGUID]],PIs[SSGUID],0),18)),INDEX(PIs[[Column1]:[SS]],MATCH(Checklist48[[#This Row],[SGUID]],PIs[SGUID],0),14))</f>
        <v>FO 08.01 Kwaliteit van naoogstwater</v>
      </c>
      <c r="K159" s="61" t="str">
        <f>IF(Checklist48[[#This Row],[SGUID]]="",IF(Checklist48[[#This Row],[SSGUID]]="",IF(Checklist48[[#This Row],[PIGUID]]="","",INDEX(PIs[[Column1]:[SS]],MATCH(Checklist48[[#This Row],[PIGUID]],PIs[GUID],0),4)),INDEX(PIs[[Column1]:[Ssbody]],MATCH(Checklist48[[#This Row],[SSGUID]],PIs[SSGUID],0),19)),INDEX(PIs[[Column1]:[SS]],MATCH(Checklist48[[#This Row],[SGUID]],PIs[SGUID],0),15))</f>
        <v>-</v>
      </c>
      <c r="L159" s="61" t="str">
        <f>IF(Checklist48[[#This Row],[SGUID]]="",IF(Checklist48[[#This Row],[SSGUID]]="",INDEX(PIs[[Column1]:[SS]],MATCH(Checklist48[[#This Row],[PIGUID]],PIs[GUID],0),6),""),"")</f>
        <v/>
      </c>
      <c r="M159" s="61" t="str">
        <f>IF(Checklist48[[#This Row],[SSGUID]]="",IF(Checklist48[[#This Row],[PIGUID]]="","",INDEX(PIs[[Column1]:[SS]],MATCH(Checklist48[[#This Row],[PIGUID]],PIs[GUID],0),8)),"")</f>
        <v/>
      </c>
      <c r="N159" s="65"/>
      <c r="O159" s="65"/>
      <c r="P159" s="61" t="str">
        <f>IF(Checklist48[[#This Row],[ifna]]="NA","",IF(Checklist48[[#This Row],[RelatedPQ]]=0,"",IF(Checklist48[[#This Row],[RelatedPQ]]="","",IF((INDEX(S2PQ_relational[],MATCH(Checklist48[[#This Row],[PIGUID&amp;NO]],S2PQ_relational[PIGUID &amp; "NO"],0),1))=Checklist48[[#This Row],[PIGUID]],"niet van toepassing",""))))</f>
        <v/>
      </c>
      <c r="Q159" s="61" t="str">
        <f>IF(Checklist48[[#This Row],[N.v.t.]]="niet van toepassing",INDEX(S2PQ[[Stap 2 vragen]:[Justification]],MATCH(Checklist48[[#This Row],[RelatedPQ]],S2PQ[S2PQGUID],0),3),"")</f>
        <v/>
      </c>
      <c r="R159" s="65"/>
    </row>
    <row r="160" spans="1:18" ht="90" x14ac:dyDescent="0.25">
      <c r="A160" s="42"/>
      <c r="B160" s="59"/>
      <c r="C160" s="59"/>
      <c r="D160" s="60">
        <f>IF(Checklist48[[#This Row],[SGUID]]="",IF(Checklist48[[#This Row],[SSGUID]]="",0,1),1)</f>
        <v>0</v>
      </c>
      <c r="E160" s="59" t="s">
        <v>934</v>
      </c>
      <c r="F160" s="61" t="str">
        <f>_xlfn.IFNA(Checklist48[[#This Row],[RelatedPQ]],"NA")</f>
        <v>NA</v>
      </c>
      <c r="G160" s="61" t="e">
        <f>IF(Checklist48[[#This Row],[PIGUID]]="","",INDEX(S2PQ_relational[],MATCH(Checklist48[[#This Row],[PIGUID&amp;NO]],S2PQ_relational[PIGUID &amp; "NO"],0),2))</f>
        <v>#N/A</v>
      </c>
      <c r="H160" s="61" t="str">
        <f>Checklist48[[#This Row],[PIGUID]]&amp;"NO"</f>
        <v>5Gl4WdaybTCxi9n0j3lLC6NO</v>
      </c>
      <c r="I160" s="61" t="b">
        <f>IF(Checklist48[[#This Row],[PIGUID]]="","",INDEX(PIs[NA Exempt],MATCH(Checklist48[[#This Row],[PIGUID]],PIs[GUID],0),1))</f>
        <v>0</v>
      </c>
      <c r="J160" s="61" t="str">
        <f>IF(Checklist48[[#This Row],[SGUID]]="",IF(Checklist48[[#This Row],[SSGUID]]="",IF(Checklist48[[#This Row],[PIGUID]]="","",INDEX(PIs[[Column1]:[SS]],MATCH(Checklist48[[#This Row],[PIGUID]],PIs[GUID],0),2)),INDEX(PIs[[Column1]:[SS]],MATCH(Checklist48[[#This Row],[SSGUID]],PIs[SSGUID],0),18)),INDEX(PIs[[Column1]:[SS]],MATCH(Checklist48[[#This Row],[SGUID]],PIs[SGUID],0),14))</f>
        <v>FO 08.01.01</v>
      </c>
      <c r="K160"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risicobeoordeling uitgevoerd om kwaliteitskwesties te beoordelen van het water dat wordt gebruikt voor naoogstbehandelingen.</v>
      </c>
      <c r="L160" s="61" t="str">
        <f>IF(Checklist48[[#This Row],[SGUID]]="",IF(Checklist48[[#This Row],[SSGUID]]="",INDEX(PIs[[Column1]:[SS]],MATCH(Checklist48[[#This Row],[PIGUID]],PIs[GUID],0),6),""),"")</f>
        <v>De risicobeoordeling moet de frequentie van analyse, waterbronnen, chemische en minerale verontreiniging omvatten.
De risicobeoordeling moet jaarlijks worden beoordeeld, als de risico's veranderen als gevolg van operationele wijzigingen, of als zich een situatie voordoet waardoor er een kans van verontreiniging van het systeem ontstaat.</v>
      </c>
      <c r="M160" s="61" t="str">
        <f>IF(Checklist48[[#This Row],[SSGUID]]="",IF(Checklist48[[#This Row],[PIGUID]]="","",INDEX(PIs[[Column1]:[SS]],MATCH(Checklist48[[#This Row],[PIGUID]],PIs[GUID],0),8)),"")</f>
        <v>Minor Must</v>
      </c>
      <c r="N160" s="65"/>
      <c r="O160" s="65"/>
      <c r="P160" s="61" t="str">
        <f>IF(Checklist48[[#This Row],[ifna]]="NA","",IF(Checklist48[[#This Row],[RelatedPQ]]=0,"",IF(Checklist48[[#This Row],[RelatedPQ]]="","",IF((INDEX(S2PQ_relational[],MATCH(Checklist48[[#This Row],[PIGUID&amp;NO]],S2PQ_relational[PIGUID &amp; "NO"],0),1))=Checklist48[[#This Row],[PIGUID]],"niet van toepassing",""))))</f>
        <v/>
      </c>
      <c r="Q160" s="61" t="str">
        <f>IF(Checklist48[[#This Row],[N.v.t.]]="niet van toepassing",INDEX(S2PQ[[Stap 2 vragen]:[Justification]],MATCH(Checklist48[[#This Row],[RelatedPQ]],S2PQ[S2PQGUID],0),3),"")</f>
        <v/>
      </c>
      <c r="R160" s="65"/>
    </row>
    <row r="161" spans="1:18" ht="33.75" x14ac:dyDescent="0.25">
      <c r="A161" s="42"/>
      <c r="B161" s="59"/>
      <c r="C161" s="59"/>
      <c r="D161" s="60">
        <f>IF(Checklist48[[#This Row],[SGUID]]="",IF(Checklist48[[#This Row],[SSGUID]]="",0,1),1)</f>
        <v>0</v>
      </c>
      <c r="E161" s="59" t="s">
        <v>915</v>
      </c>
      <c r="F161" s="61" t="str">
        <f>_xlfn.IFNA(Checklist48[[#This Row],[RelatedPQ]],"NA")</f>
        <v>NA</v>
      </c>
      <c r="G161" s="61" t="e">
        <f>IF(Checklist48[[#This Row],[PIGUID]]="","",INDEX(S2PQ_relational[],MATCH(Checklist48[[#This Row],[PIGUID&amp;NO]],S2PQ_relational[PIGUID &amp; "NO"],0),2))</f>
        <v>#N/A</v>
      </c>
      <c r="H161" s="61" t="str">
        <f>Checklist48[[#This Row],[PIGUID]]&amp;"NO"</f>
        <v>6rZ8ty0b2nqZHjraxnlYCnNO</v>
      </c>
      <c r="I161" s="61" t="b">
        <f>IF(Checklist48[[#This Row],[PIGUID]]="","",INDEX(PIs[NA Exempt],MATCH(Checklist48[[#This Row],[PIGUID]],PIs[GUID],0),1))</f>
        <v>0</v>
      </c>
      <c r="J161" s="61" t="str">
        <f>IF(Checklist48[[#This Row],[SGUID]]="",IF(Checklist48[[#This Row],[SSGUID]]="",IF(Checklist48[[#This Row],[PIGUID]]="","",INDEX(PIs[[Column1]:[SS]],MATCH(Checklist48[[#This Row],[PIGUID]],PIs[GUID],0),2)),INDEX(PIs[[Column1]:[SS]],MATCH(Checklist48[[#This Row],[SSGUID]],PIs[SSGUID],0),18)),INDEX(PIs[[Column1]:[SS]],MATCH(Checklist48[[#This Row],[SGUID]],PIs[SGUID],0),14))</f>
        <v>FO 08.01.02</v>
      </c>
      <c r="K161" s="61" t="str">
        <f>IF(Checklist48[[#This Row],[SGUID]]="",IF(Checklist48[[#This Row],[SSGUID]]="",IF(Checklist48[[#This Row],[PIGUID]]="","",INDEX(PIs[[Column1]:[SS]],MATCH(Checklist48[[#This Row],[PIGUID]],PIs[GUID],0),4)),INDEX(PIs[[Column1]:[Ssbody]],MATCH(Checklist48[[#This Row],[SSGUID]],PIs[SSGUID],0),19)),INDEX(PIs[[Column1]:[SS]],MATCH(Checklist48[[#This Row],[SGUID]],PIs[SGUID],0),15))</f>
        <v>Laboratoriumtesten worden uitgevoerd in overeenstemming met de eisen van de industrie.</v>
      </c>
      <c r="L161" s="61" t="str">
        <f>IF(Checklist48[[#This Row],[SGUID]]="",IF(Checklist48[[#This Row],[SSGUID]]="",INDEX(PIs[[Column1]:[SS]],MATCH(Checklist48[[#This Row],[PIGUID]],PIs[GUID],0),6),""),"")</f>
        <v>De wateranalyse behoort te worden uitgevoerd door een laboratorium dat de beschikking heeft over procedures voor kwaliteitscontrole.</v>
      </c>
      <c r="M161" s="61" t="str">
        <f>IF(Checklist48[[#This Row],[SSGUID]]="",IF(Checklist48[[#This Row],[PIGUID]]="","",INDEX(PIs[[Column1]:[SS]],MATCH(Checklist48[[#This Row],[PIGUID]],PIs[GUID],0),8)),"")</f>
        <v>Aanbeveling</v>
      </c>
      <c r="N161" s="65"/>
      <c r="O161" s="65"/>
      <c r="P161" s="61" t="str">
        <f>IF(Checklist48[[#This Row],[ifna]]="NA","",IF(Checklist48[[#This Row],[RelatedPQ]]=0,"",IF(Checklist48[[#This Row],[RelatedPQ]]="","",IF((INDEX(S2PQ_relational[],MATCH(Checklist48[[#This Row],[PIGUID&amp;NO]],S2PQ_relational[PIGUID &amp; "NO"],0),1))=Checklist48[[#This Row],[PIGUID]],"niet van toepassing",""))))</f>
        <v/>
      </c>
      <c r="Q161" s="61" t="str">
        <f>IF(Checklist48[[#This Row],[N.v.t.]]="niet van toepassing",INDEX(S2PQ[[Stap 2 vragen]:[Justification]],MATCH(Checklist48[[#This Row],[RelatedPQ]],S2PQ[S2PQGUID],0),3),"")</f>
        <v/>
      </c>
      <c r="R161" s="65"/>
    </row>
    <row r="162" spans="1:18" ht="56.25" x14ac:dyDescent="0.25">
      <c r="A162" s="42"/>
      <c r="B162" s="59"/>
      <c r="C162" s="59"/>
      <c r="D162" s="60">
        <f>IF(Checklist48[[#This Row],[SGUID]]="",IF(Checklist48[[#This Row],[SSGUID]]="",0,1),1)</f>
        <v>0</v>
      </c>
      <c r="E162" s="59" t="s">
        <v>928</v>
      </c>
      <c r="F162" s="61" t="str">
        <f>_xlfn.IFNA(Checklist48[[#This Row],[RelatedPQ]],"NA")</f>
        <v>NA</v>
      </c>
      <c r="G162" s="61" t="e">
        <f>IF(Checklist48[[#This Row],[PIGUID]]="","",INDEX(S2PQ_relational[],MATCH(Checklist48[[#This Row],[PIGUID&amp;NO]],S2PQ_relational[PIGUID &amp; "NO"],0),2))</f>
        <v>#N/A</v>
      </c>
      <c r="H162" s="61" t="str">
        <f>Checklist48[[#This Row],[PIGUID]]&amp;"NO"</f>
        <v>5LpGBQwrIADkt1pUe7CZXANO</v>
      </c>
      <c r="I162" s="61" t="b">
        <f>IF(Checklist48[[#This Row],[PIGUID]]="","",INDEX(PIs[NA Exempt],MATCH(Checklist48[[#This Row],[PIGUID]],PIs[GUID],0),1))</f>
        <v>0</v>
      </c>
      <c r="J162" s="61" t="str">
        <f>IF(Checklist48[[#This Row],[SGUID]]="",IF(Checklist48[[#This Row],[SSGUID]]="",IF(Checklist48[[#This Row],[PIGUID]]="","",INDEX(PIs[[Column1]:[SS]],MATCH(Checklist48[[#This Row],[PIGUID]],PIs[GUID],0),2)),INDEX(PIs[[Column1]:[SS]],MATCH(Checklist48[[#This Row],[SSGUID]],PIs[SSGUID],0),18)),INDEX(PIs[[Column1]:[SS]],MATCH(Checklist48[[#This Row],[SGUID]],PIs[SGUID],0),14))</f>
        <v>FO 08.01.03</v>
      </c>
      <c r="K162"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herstelmaatregelen getroffen op basis van de resultaten van de risicobeoordeling en de resultaten van de wateranalyse.</v>
      </c>
      <c r="L162" s="61" t="str">
        <f>IF(Checklist48[[#This Row],[SGUID]]="",IF(Checklist48[[#This Row],[SSGUID]]="",INDEX(PIs[[Column1]:[SS]],MATCH(Checklist48[[#This Row],[PIGUID]],PIs[GUID],0),6),""),"")</f>
        <v>Er moeten registraties beschikbaar zijn van de maatregelen die zijn getroffen om de risico’s aan te pakken van de kwaliteit van het water dat is gebruikt voor naoogstbehandelingen. Ook de resultaten hiervan moeten geregistreerd zijn.</v>
      </c>
      <c r="M162" s="61" t="str">
        <f>IF(Checklist48[[#This Row],[SSGUID]]="",IF(Checklist48[[#This Row],[PIGUID]]="","",INDEX(PIs[[Column1]:[SS]],MATCH(Checklist48[[#This Row],[PIGUID]],PIs[GUID],0),8)),"")</f>
        <v>Minor Must</v>
      </c>
      <c r="N162" s="65"/>
      <c r="O162" s="65"/>
      <c r="P162" s="61" t="str">
        <f>IF(Checklist48[[#This Row],[ifna]]="NA","",IF(Checklist48[[#This Row],[RelatedPQ]]=0,"",IF(Checklist48[[#This Row],[RelatedPQ]]="","",IF((INDEX(S2PQ_relational[],MATCH(Checklist48[[#This Row],[PIGUID&amp;NO]],S2PQ_relational[PIGUID &amp; "NO"],0),1))=Checklist48[[#This Row],[PIGUID]],"niet van toepassing",""))))</f>
        <v/>
      </c>
      <c r="Q162" s="61" t="str">
        <f>IF(Checklist48[[#This Row],[N.v.t.]]="niet van toepassing",INDEX(S2PQ[[Stap 2 vragen]:[Justification]],MATCH(Checklist48[[#This Row],[RelatedPQ]],S2PQ[S2PQGUID],0),3),"")</f>
        <v/>
      </c>
      <c r="R162" s="65"/>
    </row>
    <row r="163" spans="1:18" ht="33.75" x14ac:dyDescent="0.25">
      <c r="A163" s="42"/>
      <c r="B163" s="59"/>
      <c r="C163" s="59" t="s">
        <v>887</v>
      </c>
      <c r="D163" s="60">
        <f>IF(Checklist48[[#This Row],[SGUID]]="",IF(Checklist48[[#This Row],[SSGUID]]="",0,1),1)</f>
        <v>1</v>
      </c>
      <c r="E163" s="59"/>
      <c r="F163" s="61" t="str">
        <f>_xlfn.IFNA(Checklist48[[#This Row],[RelatedPQ]],"NA")</f>
        <v/>
      </c>
      <c r="G163" s="61" t="str">
        <f>IF(Checklist48[[#This Row],[PIGUID]]="","",INDEX(S2PQ_relational[],MATCH(Checklist48[[#This Row],[PIGUID&amp;NO]],S2PQ_relational[PIGUID &amp; "NO"],0),2))</f>
        <v/>
      </c>
      <c r="H163" s="61" t="str">
        <f>Checklist48[[#This Row],[PIGUID]]&amp;"NO"</f>
        <v>NO</v>
      </c>
      <c r="I163" s="61" t="str">
        <f>IF(Checklist48[[#This Row],[PIGUID]]="","",INDEX(PIs[NA Exempt],MATCH(Checklist48[[#This Row],[PIGUID]],PIs[GUID],0),1))</f>
        <v/>
      </c>
      <c r="J163" s="61" t="str">
        <f>IF(Checklist48[[#This Row],[SGUID]]="",IF(Checklist48[[#This Row],[SSGUID]]="",IF(Checklist48[[#This Row],[PIGUID]]="","",INDEX(PIs[[Column1]:[SS]],MATCH(Checklist48[[#This Row],[PIGUID]],PIs[GUID],0),2)),INDEX(PIs[[Column1]:[SS]],MATCH(Checklist48[[#This Row],[SSGUID]],PIs[SSGUID],0),18)),INDEX(PIs[[Column1]:[SS]],MATCH(Checklist48[[#This Row],[SGUID]],PIs[SGUID],0),14))</f>
        <v>FO 08.02 Naoogstbehandelingen</v>
      </c>
      <c r="K163" s="61" t="str">
        <f>IF(Checklist48[[#This Row],[SGUID]]="",IF(Checklist48[[#This Row],[SSGUID]]="",IF(Checklist48[[#This Row],[PIGUID]]="","",INDEX(PIs[[Column1]:[SS]],MATCH(Checklist48[[#This Row],[PIGUID]],PIs[GUID],0),4)),INDEX(PIs[[Column1]:[Ssbody]],MATCH(Checklist48[[#This Row],[SSGUID]],PIs[SSGUID],0),19)),INDEX(PIs[[Column1]:[SS]],MATCH(Checklist48[[#This Row],[SGUID]],PIs[SGUID],0),15))</f>
        <v>-</v>
      </c>
      <c r="L163" s="61" t="str">
        <f>IF(Checklist48[[#This Row],[SGUID]]="",IF(Checklist48[[#This Row],[SSGUID]]="",INDEX(PIs[[Column1]:[SS]],MATCH(Checklist48[[#This Row],[PIGUID]],PIs[GUID],0),6),""),"")</f>
        <v/>
      </c>
      <c r="M163" s="61" t="str">
        <f>IF(Checklist48[[#This Row],[SSGUID]]="",IF(Checklist48[[#This Row],[PIGUID]]="","",INDEX(PIs[[Column1]:[SS]],MATCH(Checklist48[[#This Row],[PIGUID]],PIs[GUID],0),8)),"")</f>
        <v/>
      </c>
      <c r="N163" s="65"/>
      <c r="O163" s="65"/>
      <c r="P163" s="61" t="str">
        <f>IF(Checklist48[[#This Row],[ifna]]="NA","",IF(Checklist48[[#This Row],[RelatedPQ]]=0,"",IF(Checklist48[[#This Row],[RelatedPQ]]="","",IF((INDEX(S2PQ_relational[],MATCH(Checklist48[[#This Row],[PIGUID&amp;NO]],S2PQ_relational[PIGUID &amp; "NO"],0),1))=Checklist48[[#This Row],[PIGUID]],"niet van toepassing",""))))</f>
        <v/>
      </c>
      <c r="Q163" s="61" t="str">
        <f>IF(Checklist48[[#This Row],[N.v.t.]]="niet van toepassing",INDEX(S2PQ[[Stap 2 vragen]:[Justification]],MATCH(Checklist48[[#This Row],[RelatedPQ]],S2PQ[S2PQGUID],0),3),"")</f>
        <v/>
      </c>
      <c r="R163" s="65"/>
    </row>
    <row r="164" spans="1:18" ht="90" x14ac:dyDescent="0.25">
      <c r="A164" s="42"/>
      <c r="B164" s="59"/>
      <c r="C164" s="59"/>
      <c r="D164" s="60">
        <f>IF(Checklist48[[#This Row],[SGUID]]="",IF(Checklist48[[#This Row],[SSGUID]]="",0,1),1)</f>
        <v>0</v>
      </c>
      <c r="E164" s="59" t="s">
        <v>1025</v>
      </c>
      <c r="F164" s="61" t="str">
        <f>_xlfn.IFNA(Checklist48[[#This Row],[RelatedPQ]],"NA")</f>
        <v>NA</v>
      </c>
      <c r="G164" s="61" t="e">
        <f>IF(Checklist48[[#This Row],[PIGUID]]="","",INDEX(S2PQ_relational[],MATCH(Checklist48[[#This Row],[PIGUID&amp;NO]],S2PQ_relational[PIGUID &amp; "NO"],0),2))</f>
        <v>#N/A</v>
      </c>
      <c r="H164" s="61" t="str">
        <f>Checklist48[[#This Row],[PIGUID]]&amp;"NO"</f>
        <v>4elU6YivpDUP8Zg3hYzRURNO</v>
      </c>
      <c r="I164" s="61" t="b">
        <f>IF(Checklist48[[#This Row],[PIGUID]]="","",INDEX(PIs[NA Exempt],MATCH(Checklist48[[#This Row],[PIGUID]],PIs[GUID],0),1))</f>
        <v>0</v>
      </c>
      <c r="J164" s="61" t="str">
        <f>IF(Checklist48[[#This Row],[SGUID]]="",IF(Checklist48[[#This Row],[SSGUID]]="",IF(Checklist48[[#This Row],[PIGUID]]="","",INDEX(PIs[[Column1]:[SS]],MATCH(Checklist48[[#This Row],[PIGUID]],PIs[GUID],0),2)),INDEX(PIs[[Column1]:[SS]],MATCH(Checklist48[[#This Row],[SSGUID]],PIs[SSGUID],0),18)),INDEX(PIs[[Column1]:[SS]],MATCH(Checklist48[[#This Row],[SGUID]],PIs[SGUID],0),14))</f>
        <v>FO 08.02.01</v>
      </c>
      <c r="K164"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gebruikt naoogstbehandelingen als en alleen als er geen alternatieven bestaan die het behoud van goede kwaliteit garanderen.</v>
      </c>
      <c r="L164" s="61" t="str">
        <f>IF(Checklist48[[#This Row],[SGUID]]="",IF(Checklist48[[#This Row],[SSGUID]]="",INDEX(PIs[[Column1]:[SS]],MATCH(Checklist48[[#This Row],[PIGUID]],PIs[GUID],0),6),""),"")</f>
        <v>Alle mogelijke alternatieven voor het gebruik van naoogstbehandelingen moeten zijn overwogen en geëvalueerd, en chemicaliën mogen alleen worden gebruikt wanneer er geen technisch geaccepteerd alternatief is.
Naoogstbehandelingen kunnen gewasbeschermingsmiddelen, inkt voor het kleuren van bloemen en andere behandelingen omvatten.</v>
      </c>
      <c r="M164" s="61" t="str">
        <f>IF(Checklist48[[#This Row],[SSGUID]]="",IF(Checklist48[[#This Row],[PIGUID]]="","",INDEX(PIs[[Column1]:[SS]],MATCH(Checklist48[[#This Row],[PIGUID]],PIs[GUID],0),8)),"")</f>
        <v>Minor Must</v>
      </c>
      <c r="N164" s="65"/>
      <c r="O164" s="65"/>
      <c r="P164" s="61" t="str">
        <f>IF(Checklist48[[#This Row],[ifna]]="NA","",IF(Checklist48[[#This Row],[RelatedPQ]]=0,"",IF(Checklist48[[#This Row],[RelatedPQ]]="","",IF((INDEX(S2PQ_relational[],MATCH(Checklist48[[#This Row],[PIGUID&amp;NO]],S2PQ_relational[PIGUID &amp; "NO"],0),1))=Checklist48[[#This Row],[PIGUID]],"niet van toepassing",""))))</f>
        <v/>
      </c>
      <c r="Q164" s="61" t="str">
        <f>IF(Checklist48[[#This Row],[N.v.t.]]="niet van toepassing",INDEX(S2PQ[[Stap 2 vragen]:[Justification]],MATCH(Checklist48[[#This Row],[RelatedPQ]],S2PQ[S2PQGUID],0),3),"")</f>
        <v/>
      </c>
      <c r="R164" s="65"/>
    </row>
    <row r="165" spans="1:18" ht="78.75" x14ac:dyDescent="0.25">
      <c r="A165" s="42"/>
      <c r="B165" s="59"/>
      <c r="C165" s="59"/>
      <c r="D165" s="60">
        <f>IF(Checklist48[[#This Row],[SGUID]]="",IF(Checklist48[[#This Row],[SSGUID]]="",0,1),1)</f>
        <v>0</v>
      </c>
      <c r="E165" s="59" t="s">
        <v>1019</v>
      </c>
      <c r="F165" s="61" t="str">
        <f>_xlfn.IFNA(Checklist48[[#This Row],[RelatedPQ]],"NA")</f>
        <v>NA</v>
      </c>
      <c r="G165" s="61" t="e">
        <f>IF(Checklist48[[#This Row],[PIGUID]]="","",INDEX(S2PQ_relational[],MATCH(Checklist48[[#This Row],[PIGUID&amp;NO]],S2PQ_relational[PIGUID &amp; "NO"],0),2))</f>
        <v>#N/A</v>
      </c>
      <c r="H165" s="61" t="str">
        <f>Checklist48[[#This Row],[PIGUID]]&amp;"NO"</f>
        <v>4Z90n5MuwIly9eLPYBpn4iNO</v>
      </c>
      <c r="I165" s="61" t="b">
        <f>IF(Checklist48[[#This Row],[PIGUID]]="","",INDEX(PIs[NA Exempt],MATCH(Checklist48[[#This Row],[PIGUID]],PIs[GUID],0),1))</f>
        <v>0</v>
      </c>
      <c r="J165" s="61" t="str">
        <f>IF(Checklist48[[#This Row],[SGUID]]="",IF(Checklist48[[#This Row],[SSGUID]]="",IF(Checklist48[[#This Row],[PIGUID]]="","",INDEX(PIs[[Column1]:[SS]],MATCH(Checklist48[[#This Row],[PIGUID]],PIs[GUID],0),2)),INDEX(PIs[[Column1]:[SS]],MATCH(Checklist48[[#This Row],[SSGUID]],PIs[SSGUID],0),18)),INDEX(PIs[[Column1]:[SS]],MATCH(Checklist48[[#This Row],[SGUID]],PIs[SGUID],0),14))</f>
        <v>FO 08.02.02</v>
      </c>
      <c r="K165" s="61" t="str">
        <f>IF(Checklist48[[#This Row],[SGUID]]="",IF(Checklist48[[#This Row],[SSGUID]]="",IF(Checklist48[[#This Row],[PIGUID]]="","",INDEX(PIs[[Column1]:[SS]],MATCH(Checklist48[[#This Row],[PIGUID]],PIs[GUID],0),4)),INDEX(PIs[[Column1]:[Ssbody]],MATCH(Checklist48[[#This Row],[SSGUID]],PIs[SSGUID],0),19)),INDEX(PIs[[Column1]:[SS]],MATCH(Checklist48[[#This Row],[SGUID]],PIs[SGUID],0),15))</f>
        <v>Alle instructies op de etiketten worden opgevolgd.</v>
      </c>
      <c r="L165" s="61" t="str">
        <f>IF(Checklist48[[#This Row],[SGUID]]="",IF(Checklist48[[#This Row],[SSGUID]]="",INDEX(PIs[[Column1]:[SS]],MATCH(Checklist48[[#This Row],[PIGUID]],PIs[GUID],0),6),""),"")</f>
        <v>Er moeten duidelijke procedures en documentatie beschikbaar zijn (registraties van de toepassing van naoogstbeschermingsmiddelen, verpakkings-/leveringsdata van behandelde producten, etc.) die aantonen dat is voldaan aan de instructies op het etiket van de chemicaliën die zijn toegepast op de geoogste producten.</v>
      </c>
      <c r="M165" s="61" t="str">
        <f>IF(Checklist48[[#This Row],[SSGUID]]="",IF(Checklist48[[#This Row],[PIGUID]]="","",INDEX(PIs[[Column1]:[SS]],MATCH(Checklist48[[#This Row],[PIGUID]],PIs[GUID],0),8)),"")</f>
        <v>Major Must</v>
      </c>
      <c r="N165" s="65"/>
      <c r="O165" s="65"/>
      <c r="P165" s="61" t="str">
        <f>IF(Checklist48[[#This Row],[ifna]]="NA","",IF(Checklist48[[#This Row],[RelatedPQ]]=0,"",IF(Checklist48[[#This Row],[RelatedPQ]]="","",IF((INDEX(S2PQ_relational[],MATCH(Checklist48[[#This Row],[PIGUID&amp;NO]],S2PQ_relational[PIGUID &amp; "NO"],0),1))=Checklist48[[#This Row],[PIGUID]],"niet van toepassing",""))))</f>
        <v/>
      </c>
      <c r="Q165" s="61" t="str">
        <f>IF(Checklist48[[#This Row],[N.v.t.]]="niet van toepassing",INDEX(S2PQ[[Stap 2 vragen]:[Justification]],MATCH(Checklist48[[#This Row],[RelatedPQ]],S2PQ[S2PQGUID],0),3),"")</f>
        <v/>
      </c>
      <c r="R165" s="65"/>
    </row>
    <row r="166" spans="1:18" ht="157.5" x14ac:dyDescent="0.25">
      <c r="A166" s="42"/>
      <c r="B166" s="59"/>
      <c r="C166" s="59"/>
      <c r="D166" s="60">
        <f>IF(Checklist48[[#This Row],[SGUID]]="",IF(Checklist48[[#This Row],[SSGUID]]="",0,1),1)</f>
        <v>0</v>
      </c>
      <c r="E166" s="59" t="s">
        <v>1037</v>
      </c>
      <c r="F166" s="61" t="str">
        <f>_xlfn.IFNA(Checklist48[[#This Row],[RelatedPQ]],"NA")</f>
        <v>NA</v>
      </c>
      <c r="G166" s="61" t="e">
        <f>IF(Checklist48[[#This Row],[PIGUID]]="","",INDEX(S2PQ_relational[],MATCH(Checklist48[[#This Row],[PIGUID&amp;NO]],S2PQ_relational[PIGUID &amp; "NO"],0),2))</f>
        <v>#N/A</v>
      </c>
      <c r="H166" s="61" t="str">
        <f>Checklist48[[#This Row],[PIGUID]]&amp;"NO"</f>
        <v>iHndUfPyGPYoulIuDy0lWNO</v>
      </c>
      <c r="I166" s="61" t="b">
        <f>IF(Checklist48[[#This Row],[PIGUID]]="","",INDEX(PIs[NA Exempt],MATCH(Checklist48[[#This Row],[PIGUID]],PIs[GUID],0),1))</f>
        <v>0</v>
      </c>
      <c r="J166" s="61" t="str">
        <f>IF(Checklist48[[#This Row],[SGUID]]="",IF(Checklist48[[#This Row],[SSGUID]]="",IF(Checklist48[[#This Row],[PIGUID]]="","",INDEX(PIs[[Column1]:[SS]],MATCH(Checklist48[[#This Row],[PIGUID]],PIs[GUID],0),2)),INDEX(PIs[[Column1]:[SS]],MATCH(Checklist48[[#This Row],[SSGUID]],PIs[SSGUID],0),18)),INDEX(PIs[[Column1]:[SS]],MATCH(Checklist48[[#This Row],[SGUID]],PIs[SGUID],0),14))</f>
        <v>FO 08.02.03</v>
      </c>
      <c r="K166"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gebruikt alleen de gewasbeschermingsmiddelen die officieel geregistreerd zijn in het land van gebruik en die zijn goedgekeurd voor gebruik na het oogsten.</v>
      </c>
      <c r="L166" s="61" t="str">
        <f>IF(Checklist48[[#This Row],[SGUID]]="",IF(Checklist48[[#This Row],[SSGUID]]="",INDEX(PIs[[Column1]:[SS]],MATCH(Checklist48[[#This Row],[PIGUID]],PIs[GUID],0),6),""),"")</f>
        <v>Alle naoogstgewasbeschermingsmiddelen en andere naoogstbehandelingen die gebruikt worden op de geoogste producten dienen officieel geregistreerd of toegestaan te zijn door de juiste overheidsinstantie in het land van gebruik, en goedgekeurd te zijn voor gebruik in dat land en voor gebruik na de oogst zoals is aangegeven op de etiketten van biociden en gewasbeschermingsmiddelen. Als er geen officieel registratieschema bestaat, zie de GLOBALG.A.P.-richtlijn over dit onderwerp en de “International Code of Conduct on the Distribution and Use of Pesticides” (Internationale gedragscode voor de distributie en het gebruik van gewasbeschermingsmiddelen) van de FAO.</v>
      </c>
      <c r="M166" s="61" t="str">
        <f>IF(Checklist48[[#This Row],[SSGUID]]="",IF(Checklist48[[#This Row],[PIGUID]]="","",INDEX(PIs[[Column1]:[SS]],MATCH(Checklist48[[#This Row],[PIGUID]],PIs[GUID],0),8)),"")</f>
        <v>Major Must</v>
      </c>
      <c r="N166" s="65"/>
      <c r="O166" s="65"/>
      <c r="P166" s="61" t="str">
        <f>IF(Checklist48[[#This Row],[ifna]]="NA","",IF(Checklist48[[#This Row],[RelatedPQ]]=0,"",IF(Checklist48[[#This Row],[RelatedPQ]]="","",IF((INDEX(S2PQ_relational[],MATCH(Checklist48[[#This Row],[PIGUID&amp;NO]],S2PQ_relational[PIGUID &amp; "NO"],0),1))=Checklist48[[#This Row],[PIGUID]],"niet van toepassing",""))))</f>
        <v/>
      </c>
      <c r="Q166" s="61" t="str">
        <f>IF(Checklist48[[#This Row],[N.v.t.]]="niet van toepassing",INDEX(S2PQ[[Stap 2 vragen]:[Justification]],MATCH(Checklist48[[#This Row],[RelatedPQ]],S2PQ[S2PQGUID],0),3),"")</f>
        <v/>
      </c>
      <c r="R166" s="65"/>
    </row>
    <row r="167" spans="1:18" ht="112.5" x14ac:dyDescent="0.25">
      <c r="A167" s="42"/>
      <c r="B167" s="59"/>
      <c r="C167" s="59"/>
      <c r="D167" s="60">
        <f>IF(Checklist48[[#This Row],[SGUID]]="",IF(Checklist48[[#This Row],[SSGUID]]="",0,1),1)</f>
        <v>0</v>
      </c>
      <c r="E167" s="59" t="s">
        <v>896</v>
      </c>
      <c r="F167" s="61" t="str">
        <f>_xlfn.IFNA(Checklist48[[#This Row],[RelatedPQ]],"NA")</f>
        <v>NA</v>
      </c>
      <c r="G167" s="61" t="e">
        <f>IF(Checklist48[[#This Row],[PIGUID]]="","",INDEX(S2PQ_relational[],MATCH(Checklist48[[#This Row],[PIGUID&amp;NO]],S2PQ_relational[PIGUID &amp; "NO"],0),2))</f>
        <v>#N/A</v>
      </c>
      <c r="H167" s="61" t="str">
        <f>Checklist48[[#This Row],[PIGUID]]&amp;"NO"</f>
        <v>46SFKyIYeUQ3Fa48McaHksNO</v>
      </c>
      <c r="I167" s="61" t="b">
        <f>IF(Checklist48[[#This Row],[PIGUID]]="","",INDEX(PIs[NA Exempt],MATCH(Checklist48[[#This Row],[PIGUID]],PIs[GUID],0),1))</f>
        <v>0</v>
      </c>
      <c r="J167" s="61" t="str">
        <f>IF(Checklist48[[#This Row],[SGUID]]="",IF(Checklist48[[#This Row],[SSGUID]]="",IF(Checklist48[[#This Row],[PIGUID]]="","",INDEX(PIs[[Column1]:[SS]],MATCH(Checklist48[[#This Row],[PIGUID]],PIs[GUID],0),2)),INDEX(PIs[[Column1]:[SS]],MATCH(Checklist48[[#This Row],[SSGUID]],PIs[SSGUID],0),18)),INDEX(PIs[[Column1]:[SS]],MATCH(Checklist48[[#This Row],[SGUID]],PIs[SGUID],0),14))</f>
        <v>FO 08.02.04</v>
      </c>
      <c r="K167"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houdt een actuele lijst bij van de naoogstgewasbeschermingsmiddelen die gebruikt en goedgekeurd zijn voor gebruik, op gewassen die worden geteeld.</v>
      </c>
      <c r="L167" s="61" t="str">
        <f>IF(Checklist48[[#This Row],[SGUID]]="",IF(Checklist48[[#This Row],[SSGUID]]="",INDEX(PIs[[Column1]:[SS]],MATCH(Checklist48[[#This Row],[PIGUID]],PIs[GUID],0),6),""),"")</f>
        <v>Er moet een actuele gedocumenteerde lijst beschikbaar zijn die rekening houdt met wijzigingen in lokale en nationale wetgeving met betrekking tot gewasbeschermingsmiddelen. De lijst moet de commerciële merknamen bevatten van gewasbeschermingsmiddelen (inclusief de samenstelling van hun werkzame stof of nuttige organismen) die gebruikt zijn of worden op geregistreerde gewassen die in de afgelopen 12 maanden op het bedrijf geteeld zijn.</v>
      </c>
      <c r="M167" s="61" t="str">
        <f>IF(Checklist48[[#This Row],[SSGUID]]="",IF(Checklist48[[#This Row],[PIGUID]]="","",INDEX(PIs[[Column1]:[SS]],MATCH(Checklist48[[#This Row],[PIGUID]],PIs[GUID],0),8)),"")</f>
        <v>Minor Must</v>
      </c>
      <c r="N167" s="65"/>
      <c r="O167" s="65"/>
      <c r="P167" s="61" t="str">
        <f>IF(Checklist48[[#This Row],[ifna]]="NA","",IF(Checklist48[[#This Row],[RelatedPQ]]=0,"",IF(Checklist48[[#This Row],[RelatedPQ]]="","",IF((INDEX(S2PQ_relational[],MATCH(Checklist48[[#This Row],[PIGUID&amp;NO]],S2PQ_relational[PIGUID &amp; "NO"],0),1))=Checklist48[[#This Row],[PIGUID]],"niet van toepassing",""))))</f>
        <v/>
      </c>
      <c r="Q167" s="61" t="str">
        <f>IF(Checklist48[[#This Row],[N.v.t.]]="niet van toepassing",INDEX(S2PQ[[Stap 2 vragen]:[Justification]],MATCH(Checklist48[[#This Row],[RelatedPQ]],S2PQ[S2PQGUID],0),3),"")</f>
        <v/>
      </c>
      <c r="R167" s="65"/>
    </row>
    <row r="168" spans="1:18" ht="45" x14ac:dyDescent="0.25">
      <c r="A168" s="42"/>
      <c r="B168" s="59"/>
      <c r="C168" s="59"/>
      <c r="D168" s="60">
        <f>IF(Checklist48[[#This Row],[SGUID]]="",IF(Checklist48[[#This Row],[SSGUID]]="",0,1),1)</f>
        <v>0</v>
      </c>
      <c r="E168" s="59" t="s">
        <v>880</v>
      </c>
      <c r="F168" s="61" t="str">
        <f>_xlfn.IFNA(Checklist48[[#This Row],[RelatedPQ]],"NA")</f>
        <v>NA</v>
      </c>
      <c r="G168" s="61" t="e">
        <f>IF(Checklist48[[#This Row],[PIGUID]]="","",INDEX(S2PQ_relational[],MATCH(Checklist48[[#This Row],[PIGUID&amp;NO]],S2PQ_relational[PIGUID &amp; "NO"],0),2))</f>
        <v>#N/A</v>
      </c>
      <c r="H168" s="61" t="str">
        <f>Checklist48[[#This Row],[PIGUID]]&amp;"NO"</f>
        <v>1pZB76SwBalQpUvgXPZztDNO</v>
      </c>
      <c r="I168" s="61" t="b">
        <f>IF(Checklist48[[#This Row],[PIGUID]]="","",INDEX(PIs[NA Exempt],MATCH(Checklist48[[#This Row],[PIGUID]],PIs[GUID],0),1))</f>
        <v>0</v>
      </c>
      <c r="J168" s="61" t="str">
        <f>IF(Checklist48[[#This Row],[SGUID]]="",IF(Checklist48[[#This Row],[SSGUID]]="",IF(Checklist48[[#This Row],[PIGUID]]="","",INDEX(PIs[[Column1]:[SS]],MATCH(Checklist48[[#This Row],[PIGUID]],PIs[GUID],0),2)),INDEX(PIs[[Column1]:[SS]],MATCH(Checklist48[[#This Row],[SSGUID]],PIs[SSGUID],0),18)),INDEX(PIs[[Column1]:[SS]],MATCH(Checklist48[[#This Row],[SGUID]],PIs[SGUID],0),14))</f>
        <v>FO 08.02.05</v>
      </c>
      <c r="K168"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en/of verpakker heeft navraag gedaan bij de klant om te bepalen of er beperkingen op specifieke naoogstbehandelingen of aanvullende commerciële beperkingen zijn.</v>
      </c>
      <c r="L168" s="61" t="str">
        <f>IF(Checklist48[[#This Row],[SGUID]]="",IF(Checklist48[[#This Row],[SSGUID]]="",INDEX(PIs[[Column1]:[SS]],MATCH(Checklist48[[#This Row],[PIGUID]],PIs[GUID],0),6),""),"")</f>
        <v>Er moet documentatie zijn die bevestigt dat de producent en/of verpakker navraag heeft gedaan naar informatie over aanvullende beperkingen.</v>
      </c>
      <c r="M168" s="61" t="str">
        <f>IF(Checklist48[[#This Row],[SSGUID]]="",IF(Checklist48[[#This Row],[PIGUID]]="","",INDEX(PIs[[Column1]:[SS]],MATCH(Checklist48[[#This Row],[PIGUID]],PIs[GUID],0),8)),"")</f>
        <v>Minor Must</v>
      </c>
      <c r="N168" s="65"/>
      <c r="O168" s="65"/>
      <c r="P168" s="61" t="str">
        <f>IF(Checklist48[[#This Row],[ifna]]="NA","",IF(Checklist48[[#This Row],[RelatedPQ]]=0,"",IF(Checklist48[[#This Row],[RelatedPQ]]="","",IF((INDEX(S2PQ_relational[],MATCH(Checklist48[[#This Row],[PIGUID&amp;NO]],S2PQ_relational[PIGUID &amp; "NO"],0),1))=Checklist48[[#This Row],[PIGUID]],"niet van toepassing",""))))</f>
        <v/>
      </c>
      <c r="Q168" s="61" t="str">
        <f>IF(Checklist48[[#This Row],[N.v.t.]]="niet van toepassing",INDEX(S2PQ[[Stap 2 vragen]:[Justification]],MATCH(Checklist48[[#This Row],[RelatedPQ]],S2PQ[S2PQGUID],0),3),"")</f>
        <v/>
      </c>
      <c r="R168" s="65"/>
    </row>
    <row r="169" spans="1:18" ht="270" x14ac:dyDescent="0.25">
      <c r="A169" s="42"/>
      <c r="B169" s="59"/>
      <c r="C169" s="59"/>
      <c r="D169" s="60">
        <f>IF(Checklist48[[#This Row],[SGUID]]="",IF(Checklist48[[#This Row],[SSGUID]]="",0,1),1)</f>
        <v>0</v>
      </c>
      <c r="E169" s="59" t="s">
        <v>1043</v>
      </c>
      <c r="F169" s="61" t="str">
        <f>_xlfn.IFNA(Checklist48[[#This Row],[RelatedPQ]],"NA")</f>
        <v>NA</v>
      </c>
      <c r="G169" s="61" t="e">
        <f>IF(Checklist48[[#This Row],[PIGUID]]="","",INDEX(S2PQ_relational[],MATCH(Checklist48[[#This Row],[PIGUID&amp;NO]],S2PQ_relational[PIGUID &amp; "NO"],0),2))</f>
        <v>#N/A</v>
      </c>
      <c r="H169" s="61" t="str">
        <f>Checklist48[[#This Row],[PIGUID]]&amp;"NO"</f>
        <v>bGUOIClk5fJfkQ2PSC5YoNO</v>
      </c>
      <c r="I169" s="61" t="b">
        <f>IF(Checklist48[[#This Row],[PIGUID]]="","",INDEX(PIs[NA Exempt],MATCH(Checklist48[[#This Row],[PIGUID]],PIs[GUID],0),1))</f>
        <v>0</v>
      </c>
      <c r="J169" s="61" t="str">
        <f>IF(Checklist48[[#This Row],[SGUID]]="",IF(Checklist48[[#This Row],[SSGUID]]="",IF(Checklist48[[#This Row],[PIGUID]]="","",INDEX(PIs[[Column1]:[SS]],MATCH(Checklist48[[#This Row],[PIGUID]],PIs[GUID],0),2)),INDEX(PIs[[Column1]:[SS]],MATCH(Checklist48[[#This Row],[SSGUID]],PIs[SSGUID],0),18)),INDEX(PIs[[Column1]:[SS]],MATCH(Checklist48[[#This Row],[SGUID]],PIs[SGUID],0),14))</f>
        <v>FO 08.02.06</v>
      </c>
      <c r="K169" s="61"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toepassingen van naoogstbehandelingen.</v>
      </c>
      <c r="L169" s="61" t="str">
        <f>IF(Checklist48[[#This Row],[SGUID]]="",IF(Checklist48[[#This Row],[SSGUID]]="",INDEX(PIs[[Column1]:[SS]],MATCH(Checklist48[[#This Row],[PIGUID]],PIs[GUID],0),6),""),"")</f>
        <v>De volgende informatie moet worden opgenomen in alle registraties van toepassingen van gewasbeschermingsmiddelen:
\- de partijaanduiding (lot of batch) van het behandelde geoogste product;
\- de naam of referentie van het bedrijf of de verwerkingslocatie waar het geoogste product behandeld is;
\- de exacte data (dag/maand/jaar) van de toepassingen;
\- het type behandeling dat gebruikt is voor toepassing van gewasbeschermingsmiddelen (zoals spuiten, dompelen, vergassen etc.);
\- de rechtvaardiging voor de toepassing (d.w.z. gangbare naam van de te behandelen plaag);
\- de complete handelsnaam en de werkzame stof (inclusief formule) of het nuttige organisme met wetenschappelijke naam;
\- de toegepaste hoeveelheid gewasbeschermingsmiddelen uitgedrukt in gewicht of volume per liter water of een ander medium;
\- de naam van de persoon die de gewasbeschermingsmiddelen heeft toegepast op het geoogste product.</v>
      </c>
      <c r="M169" s="61" t="str">
        <f>IF(Checklist48[[#This Row],[SSGUID]]="",IF(Checklist48[[#This Row],[PIGUID]]="","",INDEX(PIs[[Column1]:[SS]],MATCH(Checklist48[[#This Row],[PIGUID]],PIs[GUID],0),8)),"")</f>
        <v>Major Must</v>
      </c>
      <c r="N169" s="65"/>
      <c r="O169" s="65"/>
      <c r="P169" s="61" t="str">
        <f>IF(Checklist48[[#This Row],[ifna]]="NA","",IF(Checklist48[[#This Row],[RelatedPQ]]=0,"",IF(Checklist48[[#This Row],[RelatedPQ]]="","",IF((INDEX(S2PQ_relational[],MATCH(Checklist48[[#This Row],[PIGUID&amp;NO]],S2PQ_relational[PIGUID &amp; "NO"],0),1))=Checklist48[[#This Row],[PIGUID]],"niet van toepassing",""))))</f>
        <v/>
      </c>
      <c r="Q169" s="61" t="str">
        <f>IF(Checklist48[[#This Row],[N.v.t.]]="niet van toepassing",INDEX(S2PQ[[Stap 2 vragen]:[Justification]],MATCH(Checklist48[[#This Row],[RelatedPQ]],S2PQ[S2PQGUID],0),3),"")</f>
        <v/>
      </c>
      <c r="R169" s="65"/>
    </row>
    <row r="170" spans="1:18" ht="67.5" x14ac:dyDescent="0.25">
      <c r="A170" s="42"/>
      <c r="B170" s="59"/>
      <c r="C170" s="59"/>
      <c r="D170" s="60">
        <f>IF(Checklist48[[#This Row],[SGUID]]="",IF(Checklist48[[#This Row],[SSGUID]]="",0,1),1)</f>
        <v>0</v>
      </c>
      <c r="E170" s="59" t="s">
        <v>946</v>
      </c>
      <c r="F170" s="61" t="str">
        <f>_xlfn.IFNA(Checklist48[[#This Row],[RelatedPQ]],"NA")</f>
        <v>NA</v>
      </c>
      <c r="G170" s="61" t="e">
        <f>IF(Checklist48[[#This Row],[PIGUID]]="","",INDEX(S2PQ_relational[],MATCH(Checklist48[[#This Row],[PIGUID&amp;NO]],S2PQ_relational[PIGUID &amp; "NO"],0),2))</f>
        <v>#N/A</v>
      </c>
      <c r="H170" s="61" t="str">
        <f>Checklist48[[#This Row],[PIGUID]]&amp;"NO"</f>
        <v>4ZnBflFxdjBu3f0DKTkDCZNO</v>
      </c>
      <c r="I170" s="61" t="b">
        <f>IF(Checklist48[[#This Row],[PIGUID]]="","",INDEX(PIs[NA Exempt],MATCH(Checklist48[[#This Row],[PIGUID]],PIs[GUID],0),1))</f>
        <v>0</v>
      </c>
      <c r="J170" s="61" t="str">
        <f>IF(Checklist48[[#This Row],[SGUID]]="",IF(Checklist48[[#This Row],[SSGUID]]="",IF(Checklist48[[#This Row],[PIGUID]]="","",INDEX(PIs[[Column1]:[SS]],MATCH(Checklist48[[#This Row],[PIGUID]],PIs[GUID],0),2)),INDEX(PIs[[Column1]:[SS]],MATCH(Checklist48[[#This Row],[SSGUID]],PIs[SSGUID],0),18)),INDEX(PIs[[Column1]:[SS]],MATCH(Checklist48[[#This Row],[SGUID]],PIs[SGUID],0),14))</f>
        <v>FO 08.02.07</v>
      </c>
      <c r="K170" s="61" t="str">
        <f>IF(Checklist48[[#This Row],[SGUID]]="",IF(Checklist48[[#This Row],[SSGUID]]="",IF(Checklist48[[#This Row],[PIGUID]]="","",INDEX(PIs[[Column1]:[SS]],MATCH(Checklist48[[#This Row],[PIGUID]],PIs[GUID],0),4)),INDEX(PIs[[Column1]:[Ssbody]],MATCH(Checklist48[[#This Row],[SSGUID]],PIs[SSGUID],0),19)),INDEX(PIs[[Column1]:[SS]],MATCH(Checklist48[[#This Row],[SGUID]],PIs[SGUID],0),15))</f>
        <v>Verpakkingen voor na het oogsten op het bedrijf zijn zodanig opgeslagen dat verontreiniging door knaagdieren, plagen, vogels en fysieke en chemische gevaren wordt voorkomen.</v>
      </c>
      <c r="L170" s="61" t="str">
        <f>IF(Checklist48[[#This Row],[SGUID]]="",IF(Checklist48[[#This Row],[SSGUID]]="",INDEX(PIs[[Column1]:[SS]],MATCH(Checklist48[[#This Row],[PIGUID]],PIs[GUID],0),6),""),"")</f>
        <v>Alle eindverpakkingen moeten worden opgeslagen met maatregelen voor het bestrijden of voorkomen van knaagdieren, plagen, vogels en fysieke en chemische gevaren.
Opmerking: Potten waarin planten worden geteeld gelden niet als verpakkingsmateriaal.</v>
      </c>
      <c r="M170" s="61" t="str">
        <f>IF(Checklist48[[#This Row],[SSGUID]]="",IF(Checklist48[[#This Row],[PIGUID]]="","",INDEX(PIs[[Column1]:[SS]],MATCH(Checklist48[[#This Row],[PIGUID]],PIs[GUID],0),8)),"")</f>
        <v>Minor Must</v>
      </c>
      <c r="N170" s="65"/>
      <c r="O170" s="65"/>
      <c r="P170" s="61" t="str">
        <f>IF(Checklist48[[#This Row],[ifna]]="NA","",IF(Checklist48[[#This Row],[RelatedPQ]]=0,"",IF(Checklist48[[#This Row],[RelatedPQ]]="","",IF((INDEX(S2PQ_relational[],MATCH(Checklist48[[#This Row],[PIGUID&amp;NO]],S2PQ_relational[PIGUID &amp; "NO"],0),1))=Checklist48[[#This Row],[PIGUID]],"niet van toepassing",""))))</f>
        <v/>
      </c>
      <c r="Q170" s="61" t="str">
        <f>IF(Checklist48[[#This Row],[N.v.t.]]="niet van toepassing",INDEX(S2PQ[[Stap 2 vragen]:[Justification]],MATCH(Checklist48[[#This Row],[RelatedPQ]],S2PQ[S2PQGUID],0),3),"")</f>
        <v/>
      </c>
      <c r="R170" s="65"/>
    </row>
    <row r="171" spans="1:18" ht="90" x14ac:dyDescent="0.25">
      <c r="A171" s="42"/>
      <c r="B171" s="59"/>
      <c r="C171" s="59"/>
      <c r="D171" s="60">
        <f>IF(Checklist48[[#This Row],[SGUID]]="",IF(Checklist48[[#This Row],[SSGUID]]="",0,1),1)</f>
        <v>0</v>
      </c>
      <c r="E171" s="59" t="s">
        <v>940</v>
      </c>
      <c r="F171" s="61" t="str">
        <f>_xlfn.IFNA(Checklist48[[#This Row],[RelatedPQ]],"NA")</f>
        <v>NA</v>
      </c>
      <c r="G171" s="61" t="e">
        <f>IF(Checklist48[[#This Row],[PIGUID]]="","",INDEX(S2PQ_relational[],MATCH(Checklist48[[#This Row],[PIGUID&amp;NO]],S2PQ_relational[PIGUID &amp; "NO"],0),2))</f>
        <v>#N/A</v>
      </c>
      <c r="H171" s="61" t="str">
        <f>Checklist48[[#This Row],[PIGUID]]&amp;"NO"</f>
        <v>46Ve9Xpj1FZcu0xYbSxXjhNO</v>
      </c>
      <c r="I171" s="61" t="b">
        <f>IF(Checklist48[[#This Row],[PIGUID]]="","",INDEX(PIs[NA Exempt],MATCH(Checklist48[[#This Row],[PIGUID]],PIs[GUID],0),1))</f>
        <v>0</v>
      </c>
      <c r="J171" s="61" t="str">
        <f>IF(Checklist48[[#This Row],[SGUID]]="",IF(Checklist48[[#This Row],[SSGUID]]="",IF(Checklist48[[#This Row],[PIGUID]]="","",INDEX(PIs[[Column1]:[SS]],MATCH(Checklist48[[#This Row],[PIGUID]],PIs[GUID],0),2)),INDEX(PIs[[Column1]:[SS]],MATCH(Checklist48[[#This Row],[SSGUID]],PIs[SSGUID],0),18)),INDEX(PIs[[Column1]:[SS]],MATCH(Checklist48[[#This Row],[SGUID]],PIs[SGUID],0),14))</f>
        <v>FO 08.02.08</v>
      </c>
      <c r="K171" s="61" t="str">
        <f>IF(Checklist48[[#This Row],[SGUID]]="",IF(Checklist48[[#This Row],[SSGUID]]="",IF(Checklist48[[#This Row],[PIGUID]]="","",INDEX(PIs[[Column1]:[SS]],MATCH(Checklist48[[#This Row],[PIGUID]],PIs[GUID],0),4)),INDEX(PIs[[Column1]:[Ssbody]],MATCH(Checklist48[[#This Row],[SSGUID]],PIs[SSGUID],0),19)),INDEX(PIs[[Column1]:[SS]],MATCH(Checklist48[[#This Row],[SGUID]],PIs[SGUID],0),15))</f>
        <v>Herbruikbare teeltmaterialen worden schoongemaakt zodat ze vrij zijn van vreemd materiaal.</v>
      </c>
      <c r="L171" s="61" t="str">
        <f>IF(Checklist48[[#This Row],[SGUID]]="",IF(Checklist48[[#This Row],[SSGUID]]="",INDEX(PIs[[Column1]:[SS]],MATCH(Checklist48[[#This Row],[PIGUID]],PIs[GUID],0),6),""),"")</f>
        <v>Teeltmaterialen, waaronder potten, kratten, emmers en andere fusten moeten worden schoongemaakt en op basis van het risico van verontreiniging moet er een schoonmaakschema ingesteld zijn dat er ten minste voor zorgt dat ze voorafgaand aan hergebruik vrij zijn van vreemde materialen.
Bovenstaand is niet van toepassing op potten die niet worden hergebruikt.</v>
      </c>
      <c r="M171" s="61" t="str">
        <f>IF(Checklist48[[#This Row],[SSGUID]]="",IF(Checklist48[[#This Row],[PIGUID]]="","",INDEX(PIs[[Column1]:[SS]],MATCH(Checklist48[[#This Row],[PIGUID]],PIs[GUID],0),8)),"")</f>
        <v>Minor Must</v>
      </c>
      <c r="N171" s="65"/>
      <c r="O171" s="65"/>
      <c r="P171" s="61" t="str">
        <f>IF(Checklist48[[#This Row],[ifna]]="NA","",IF(Checklist48[[#This Row],[RelatedPQ]]=0,"",IF(Checklist48[[#This Row],[RelatedPQ]]="","",IF((INDEX(S2PQ_relational[],MATCH(Checklist48[[#This Row],[PIGUID&amp;NO]],S2PQ_relational[PIGUID &amp; "NO"],0),1))=Checklist48[[#This Row],[PIGUID]],"niet van toepassing",""))))</f>
        <v/>
      </c>
      <c r="Q171" s="61" t="str">
        <f>IF(Checklist48[[#This Row],[N.v.t.]]="niet van toepassing",INDEX(S2PQ[[Stap 2 vragen]:[Justification]],MATCH(Checklist48[[#This Row],[RelatedPQ]],S2PQ[S2PQGUID],0),3),"")</f>
        <v/>
      </c>
      <c r="R171" s="65"/>
    </row>
    <row r="172" spans="1:18" ht="22.5" x14ac:dyDescent="0.25">
      <c r="A172" s="42"/>
      <c r="B172" s="59" t="s">
        <v>247</v>
      </c>
      <c r="C172" s="59"/>
      <c r="D172" s="60">
        <f>IF(Checklist48[[#This Row],[SGUID]]="",IF(Checklist48[[#This Row],[SSGUID]]="",0,1),1)</f>
        <v>1</v>
      </c>
      <c r="E172" s="59"/>
      <c r="F172" s="61" t="str">
        <f>_xlfn.IFNA(Checklist48[[#This Row],[RelatedPQ]],"NA")</f>
        <v/>
      </c>
      <c r="G172" s="61" t="str">
        <f>IF(Checklist48[[#This Row],[PIGUID]]="","",INDEX(S2PQ_relational[],MATCH(Checklist48[[#This Row],[PIGUID&amp;NO]],S2PQ_relational[PIGUID &amp; "NO"],0),2))</f>
        <v/>
      </c>
      <c r="H172" s="61" t="str">
        <f>Checklist48[[#This Row],[PIGUID]]&amp;"NO"</f>
        <v>NO</v>
      </c>
      <c r="I172" s="61" t="str">
        <f>IF(Checklist48[[#This Row],[PIGUID]]="","",INDEX(PIs[NA Exempt],MATCH(Checklist48[[#This Row],[PIGUID]],PIs[GUID],0),1))</f>
        <v/>
      </c>
      <c r="J172" s="61" t="str">
        <f>IF(Checklist48[[#This Row],[SGUID]]="",IF(Checklist48[[#This Row],[SSGUID]]="",IF(Checklist48[[#This Row],[PIGUID]]="","",INDEX(PIs[[Column1]:[SS]],MATCH(Checklist48[[#This Row],[PIGUID]],PIs[GUID],0),2)),INDEX(PIs[[Column1]:[SS]],MATCH(Checklist48[[#This Row],[SSGUID]],PIs[SSGUID],0),18)),INDEX(PIs[[Column1]:[SS]],MATCH(Checklist48[[#This Row],[SGUID]],PIs[SGUID],0),14))</f>
        <v>FO 09 AFVALBEHEER</v>
      </c>
      <c r="K172" s="61" t="str">
        <f>IF(Checklist48[[#This Row],[SGUID]]="",IF(Checklist48[[#This Row],[SSGUID]]="",IF(Checklist48[[#This Row],[PIGUID]]="","",INDEX(PIs[[Column1]:[SS]],MATCH(Checklist48[[#This Row],[PIGUID]],PIs[GUID],0),4)),INDEX(PIs[[Column1]:[Ssbody]],MATCH(Checklist48[[#This Row],[SSGUID]],PIs[SSGUID],0),19)),INDEX(PIs[[Column1]:[SS]],MATCH(Checklist48[[#This Row],[SGUID]],PIs[SGUID],0),15))</f>
        <v>-</v>
      </c>
      <c r="L172" s="61" t="str">
        <f>IF(Checklist48[[#This Row],[SGUID]]="",IF(Checklist48[[#This Row],[SSGUID]]="",INDEX(PIs[[Column1]:[SS]],MATCH(Checklist48[[#This Row],[PIGUID]],PIs[GUID],0),6),""),"")</f>
        <v/>
      </c>
      <c r="M172" s="61" t="str">
        <f>IF(Checklist48[[#This Row],[SSGUID]]="",IF(Checklist48[[#This Row],[PIGUID]]="","",INDEX(PIs[[Column1]:[SS]],MATCH(Checklist48[[#This Row],[PIGUID]],PIs[GUID],0),8)),"")</f>
        <v/>
      </c>
      <c r="N172" s="65"/>
      <c r="O172" s="65"/>
      <c r="P172" s="61" t="str">
        <f>IF(Checklist48[[#This Row],[ifna]]="NA","",IF(Checklist48[[#This Row],[RelatedPQ]]=0,"",IF(Checklist48[[#This Row],[RelatedPQ]]="","",IF((INDEX(S2PQ_relational[],MATCH(Checklist48[[#This Row],[PIGUID&amp;NO]],S2PQ_relational[PIGUID &amp; "NO"],0),1))=Checklist48[[#This Row],[PIGUID]],"niet van toepassing",""))))</f>
        <v/>
      </c>
      <c r="Q172" s="61" t="str">
        <f>IF(Checklist48[[#This Row],[N.v.t.]]="niet van toepassing",INDEX(S2PQ[[Stap 2 vragen]:[Justification]],MATCH(Checklist48[[#This Row],[RelatedPQ]],S2PQ[S2PQGUID],0),3),"")</f>
        <v/>
      </c>
      <c r="R172" s="65"/>
    </row>
    <row r="173" spans="1:18" ht="33.75" hidden="1" x14ac:dyDescent="0.25">
      <c r="A173" s="42"/>
      <c r="B173" s="59"/>
      <c r="C173" s="59" t="s">
        <v>248</v>
      </c>
      <c r="D173" s="60">
        <f>IF(Checklist48[[#This Row],[SGUID]]="",IF(Checklist48[[#This Row],[SSGUID]]="",0,1),1)</f>
        <v>1</v>
      </c>
      <c r="E173" s="59"/>
      <c r="F173" s="61" t="str">
        <f>_xlfn.IFNA(Checklist48[[#This Row],[RelatedPQ]],"NA")</f>
        <v/>
      </c>
      <c r="G173" s="61" t="str">
        <f>IF(Checklist48[[#This Row],[PIGUID]]="","",INDEX(S2PQ_relational[],MATCH(Checklist48[[#This Row],[PIGUID&amp;NO]],S2PQ_relational[PIGUID &amp; "NO"],0),2))</f>
        <v/>
      </c>
      <c r="H173" s="61" t="str">
        <f>Checklist48[[#This Row],[PIGUID]]&amp;"NO"</f>
        <v>NO</v>
      </c>
      <c r="I173" s="61" t="str">
        <f>IF(Checklist48[[#This Row],[PIGUID]]="","",INDEX(PIs[NA Exempt],MATCH(Checklist48[[#This Row],[PIGUID]],PIs[GUID],0),1))</f>
        <v/>
      </c>
      <c r="J173" s="61" t="str">
        <f>IF(Checklist48[[#This Row],[SGUID]]="",IF(Checklist48[[#This Row],[SSGUID]]="",IF(Checklist48[[#This Row],[PIGUID]]="","",INDEX(PIs[[Column1]:[SS]],MATCH(Checklist48[[#This Row],[PIGUID]],PIs[GUID],0),2)),INDEX(PIs[[Column1]:[SS]],MATCH(Checklist48[[#This Row],[SSGUID]],PIs[SSGUID],0),18)),INDEX(PIs[[Column1]:[SS]],MATCH(Checklist48[[#This Row],[SGUID]],PIs[SGUID],0),14))</f>
        <v>-</v>
      </c>
      <c r="K173" s="61" t="str">
        <f>IF(Checklist48[[#This Row],[SGUID]]="",IF(Checklist48[[#This Row],[SSGUID]]="",IF(Checklist48[[#This Row],[PIGUID]]="","",INDEX(PIs[[Column1]:[SS]],MATCH(Checklist48[[#This Row],[PIGUID]],PIs[GUID],0),4)),INDEX(PIs[[Column1]:[Ssbody]],MATCH(Checklist48[[#This Row],[SSGUID]],PIs[SSGUID],0),19)),INDEX(PIs[[Column1]:[SS]],MATCH(Checklist48[[#This Row],[SGUID]],PIs[SGUID],0),15))</f>
        <v>-</v>
      </c>
      <c r="L173" s="61" t="str">
        <f>IF(Checklist48[[#This Row],[SGUID]]="",IF(Checklist48[[#This Row],[SSGUID]]="",INDEX(PIs[[Column1]:[SS]],MATCH(Checklist48[[#This Row],[PIGUID]],PIs[GUID],0),6),""),"")</f>
        <v/>
      </c>
      <c r="M173" s="61" t="str">
        <f>IF(Checklist48[[#This Row],[SSGUID]]="",IF(Checklist48[[#This Row],[PIGUID]]="","",INDEX(PIs[[Column1]:[SS]],MATCH(Checklist48[[#This Row],[PIGUID]],PIs[GUID],0),8)),"")</f>
        <v/>
      </c>
      <c r="N173" s="65"/>
      <c r="O173" s="65"/>
      <c r="P173" s="61" t="str">
        <f>IF(Checklist48[[#This Row],[ifna]]="NA","",IF(Checklist48[[#This Row],[RelatedPQ]]=0,"",IF(Checklist48[[#This Row],[RelatedPQ]]="","",IF((INDEX(S2PQ_relational[],MATCH(Checklist48[[#This Row],[PIGUID&amp;NO]],S2PQ_relational[PIGUID &amp; "NO"],0),1))=Checklist48[[#This Row],[PIGUID]],"niet van toepassing",""))))</f>
        <v/>
      </c>
      <c r="Q173" s="61" t="str">
        <f>IF(Checklist48[[#This Row],[N.v.t.]]="niet van toepassing",INDEX(S2PQ[[Stap 2 vragen]:[Justification]],MATCH(Checklist48[[#This Row],[RelatedPQ]],S2PQ[S2PQGUID],0),3),"")</f>
        <v/>
      </c>
      <c r="R173" s="65"/>
    </row>
    <row r="174" spans="1:18" ht="135" x14ac:dyDescent="0.25">
      <c r="A174" s="42"/>
      <c r="B174" s="59"/>
      <c r="C174" s="59"/>
      <c r="D174" s="60">
        <f>IF(Checklist48[[#This Row],[SGUID]]="",IF(Checklist48[[#This Row],[SSGUID]]="",0,1),1)</f>
        <v>0</v>
      </c>
      <c r="E174" s="59" t="s">
        <v>856</v>
      </c>
      <c r="F174" s="61" t="str">
        <f>_xlfn.IFNA(Checklist48[[#This Row],[RelatedPQ]],"NA")</f>
        <v>NA</v>
      </c>
      <c r="G174" s="61" t="e">
        <f>IF(Checklist48[[#This Row],[PIGUID]]="","",INDEX(S2PQ_relational[],MATCH(Checklist48[[#This Row],[PIGUID&amp;NO]],S2PQ_relational[PIGUID &amp; "NO"],0),2))</f>
        <v>#N/A</v>
      </c>
      <c r="H174" s="61" t="str">
        <f>Checklist48[[#This Row],[PIGUID]]&amp;"NO"</f>
        <v>4Rqz2SsWsAEexq0xe2ogOWNO</v>
      </c>
      <c r="I174" s="61" t="b">
        <f>IF(Checklist48[[#This Row],[PIGUID]]="","",INDEX(PIs[NA Exempt],MATCH(Checklist48[[#This Row],[PIGUID]],PIs[GUID],0),1))</f>
        <v>0</v>
      </c>
      <c r="J174" s="61" t="str">
        <f>IF(Checklist48[[#This Row],[SGUID]]="",IF(Checklist48[[#This Row],[SSGUID]]="",IF(Checklist48[[#This Row],[PIGUID]]="","",INDEX(PIs[[Column1]:[SS]],MATCH(Checklist48[[#This Row],[PIGUID]],PIs[GUID],0),2)),INDEX(PIs[[Column1]:[SS]],MATCH(Checklist48[[#This Row],[SSGUID]],PIs[SSGUID],0),18)),INDEX(PIs[[Column1]:[SS]],MATCH(Checklist48[[#This Row],[SGUID]],PIs[SGUID],0),14))</f>
        <v>FO 09.01</v>
      </c>
      <c r="K174" s="61" t="str">
        <f>IF(Checklist48[[#This Row],[SGUID]]="",IF(Checklist48[[#This Row],[SSGUID]]="",IF(Checklist48[[#This Row],[PIGUID]]="","",INDEX(PIs[[Column1]:[SS]],MATCH(Checklist48[[#This Row],[PIGUID]],PIs[GUID],0),4)),INDEX(PIs[[Column1]:[Ssbody]],MATCH(Checklist48[[#This Row],[SSGUID]],PIs[SSGUID],0),19)),INDEX(PIs[[Column1]:[SS]],MATCH(Checklist48[[#This Row],[SGUID]],PIs[SGUID],0),15))</f>
        <v>Afvalproducten en bronnen van vervuiling worden geïdentificeerd op alle terreinen van het bedrijf.</v>
      </c>
      <c r="L174" s="61" t="str">
        <f>IF(Checklist48[[#This Row],[SGUID]]="",IF(Checklist48[[#This Row],[SSGUID]]="",INDEX(PIs[[Column1]:[SS]],MATCH(Checklist48[[#This Row],[PIGUID]],PIs[GUID],0),6),""),"")</f>
        <v>Mogelijke afvalproducten (papier, karton, plastic, olie, etc.) en bronnen van vervuiling (overmatige meststoffen, uitlaatgas, olie, brandstof, lawaai, afvalwater, chemicaliën, etc.) die samenhangen met de bedrijfsprocessen, moeten geïdentificeerd worden.
Gebruikt plastic moet worden geïdentificeerd en de methode van verwijdering moet worden gedocumenteerd, indien van toepassing.
Bij Optie 2 producentengroepen, is bewijs op kwaliteitsbeheersysteem (QMS)-niveau aanvaardbaar.</v>
      </c>
      <c r="M174" s="61" t="str">
        <f>IF(Checklist48[[#This Row],[SSGUID]]="",IF(Checklist48[[#This Row],[PIGUID]]="","",INDEX(PIs[[Column1]:[SS]],MATCH(Checklist48[[#This Row],[PIGUID]],PIs[GUID],0),8)),"")</f>
        <v>Major Must</v>
      </c>
      <c r="N174" s="65"/>
      <c r="O174" s="65"/>
      <c r="P174" s="61" t="str">
        <f>IF(Checklist48[[#This Row],[ifna]]="NA","",IF(Checklist48[[#This Row],[RelatedPQ]]=0,"",IF(Checklist48[[#This Row],[RelatedPQ]]="","",IF((INDEX(S2PQ_relational[],MATCH(Checklist48[[#This Row],[PIGUID&amp;NO]],S2PQ_relational[PIGUID &amp; "NO"],0),1))=Checklist48[[#This Row],[PIGUID]],"niet van toepassing",""))))</f>
        <v/>
      </c>
      <c r="Q174" s="61" t="str">
        <f>IF(Checklist48[[#This Row],[N.v.t.]]="niet van toepassing",INDEX(S2PQ[[Stap 2 vragen]:[Justification]],MATCH(Checklist48[[#This Row],[RelatedPQ]],S2PQ[S2PQGUID],0),3),"")</f>
        <v/>
      </c>
      <c r="R174" s="65"/>
    </row>
    <row r="175" spans="1:18" ht="270" x14ac:dyDescent="0.25">
      <c r="A175" s="42"/>
      <c r="B175" s="59"/>
      <c r="C175" s="59"/>
      <c r="D175" s="60">
        <f>IF(Checklist48[[#This Row],[SGUID]]="",IF(Checklist48[[#This Row],[SSGUID]]="",0,1),1)</f>
        <v>0</v>
      </c>
      <c r="E175" s="59" t="s">
        <v>825</v>
      </c>
      <c r="F175" s="61" t="str">
        <f>_xlfn.IFNA(Checklist48[[#This Row],[RelatedPQ]],"NA")</f>
        <v>NA</v>
      </c>
      <c r="G175" s="61" t="e">
        <f>IF(Checklist48[[#This Row],[PIGUID]]="","",INDEX(S2PQ_relational[],MATCH(Checklist48[[#This Row],[PIGUID&amp;NO]],S2PQ_relational[PIGUID &amp; "NO"],0),2))</f>
        <v>#N/A</v>
      </c>
      <c r="H175" s="61" t="str">
        <f>Checklist48[[#This Row],[PIGUID]]&amp;"NO"</f>
        <v>46qsMfFP8U3f3SeCtMqwbsNO</v>
      </c>
      <c r="I175" s="61" t="b">
        <f>IF(Checklist48[[#This Row],[PIGUID]]="","",INDEX(PIs[NA Exempt],MATCH(Checklist48[[#This Row],[PIGUID]],PIs[GUID],0),1))</f>
        <v>0</v>
      </c>
      <c r="J175" s="61" t="str">
        <f>IF(Checklist48[[#This Row],[SGUID]]="",IF(Checklist48[[#This Row],[SSGUID]]="",IF(Checklist48[[#This Row],[PIGUID]]="","",INDEX(PIs[[Column1]:[SS]],MATCH(Checklist48[[#This Row],[PIGUID]],PIs[GUID],0),2)),INDEX(PIs[[Column1]:[SS]],MATCH(Checklist48[[#This Row],[SSGUID]],PIs[SSGUID],0),18)),INDEX(PIs[[Column1]:[SS]],MATCH(Checklist48[[#This Row],[SGUID]],PIs[SGUID],0),14))</f>
        <v>FO 09.02</v>
      </c>
      <c r="K175"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afvalbeheerssysteem geïmplementeerd.</v>
      </c>
      <c r="L175" s="61" t="str">
        <f>IF(Checklist48[[#This Row],[SGUID]]="",IF(Checklist48[[#This Row],[SSGUID]]="",INDEX(PIs[[Column1]:[SS]],MATCH(Checklist48[[#This Row],[PIGUID]],PIs[GUID],0),6),""),"")</f>
        <v>Er moet een systeem beschikbaar zijn voor de beheersing van bedrijfsafval (reductie en recycling) en mogelijke bronnen van vervuiling.
Het systeem moet gebaseerd zijn op de beoordeling van de activiteiten van het bedrijf en de mogelijke impact hiervan op het milieu.
Er moet bewijs zijn van afvalscheiding, inclusief plastic afval, en geschikte methoden voor afvoer, inclusief recycling.
Medewerkers moeten zijn getraind op het gebied van afvalverwijdering, en er moet gewaarborgd worden dat er minimale hoeveelheden plastic in het milieu terechtkomen.
Waar relevant moet rekening worden gehouden met lucht-, bodem-, geluids-, licht- en waterverontreiniging, samen met potentiële bronnen van vervuiling.
Methoden die worden gebruikt om risico’s op verontreiniging te minimaliseren, moeten gedocumenteerd worden.
Er moet bewijs zijn dat er methoden worden gebruikt om het morsen van brandstof en olie te voorkomen en richtlijnen en hulpmiddelen behoren aanwezig te zijn om eventueel gemorst materiaal op te ruimen.</v>
      </c>
      <c r="M175" s="61" t="str">
        <f>IF(Checklist48[[#This Row],[SSGUID]]="",IF(Checklist48[[#This Row],[PIGUID]]="","",INDEX(PIs[[Column1]:[SS]],MATCH(Checklist48[[#This Row],[PIGUID]],PIs[GUID],0),8)),"")</f>
        <v>Major Must</v>
      </c>
      <c r="N175" s="65"/>
      <c r="O175" s="65"/>
      <c r="P175" s="61" t="str">
        <f>IF(Checklist48[[#This Row],[ifna]]="NA","",IF(Checklist48[[#This Row],[RelatedPQ]]=0,"",IF(Checklist48[[#This Row],[RelatedPQ]]="","",IF((INDEX(S2PQ_relational[],MATCH(Checklist48[[#This Row],[PIGUID&amp;NO]],S2PQ_relational[PIGUID &amp; "NO"],0),1))=Checklist48[[#This Row],[PIGUID]],"niet van toepassing",""))))</f>
        <v/>
      </c>
      <c r="Q175" s="61" t="str">
        <f>IF(Checklist48[[#This Row],[N.v.t.]]="niet van toepassing",INDEX(S2PQ[[Stap 2 vragen]:[Justification]],MATCH(Checklist48[[#This Row],[RelatedPQ]],S2PQ[S2PQGUID],0),3),"")</f>
        <v/>
      </c>
      <c r="R175" s="65"/>
    </row>
    <row r="176" spans="1:18" ht="78.75" x14ac:dyDescent="0.25">
      <c r="A176" s="42"/>
      <c r="B176" s="59"/>
      <c r="C176" s="59"/>
      <c r="D176" s="60">
        <f>IF(Checklist48[[#This Row],[SGUID]]="",IF(Checklist48[[#This Row],[SSGUID]]="",0,1),1)</f>
        <v>0</v>
      </c>
      <c r="E176" s="59" t="s">
        <v>868</v>
      </c>
      <c r="F176" s="61" t="str">
        <f>_xlfn.IFNA(Checklist48[[#This Row],[RelatedPQ]],"NA")</f>
        <v>NA</v>
      </c>
      <c r="G176" s="61" t="e">
        <f>IF(Checklist48[[#This Row],[PIGUID]]="","",INDEX(S2PQ_relational[],MATCH(Checklist48[[#This Row],[PIGUID&amp;NO]],S2PQ_relational[PIGUID &amp; "NO"],0),2))</f>
        <v>#N/A</v>
      </c>
      <c r="H176" s="61" t="str">
        <f>Checklist48[[#This Row],[PIGUID]]&amp;"NO"</f>
        <v>5RaDqaMrVYsz5XQYKz8nR8NO</v>
      </c>
      <c r="I176" s="61" t="b">
        <f>IF(Checklist48[[#This Row],[PIGUID]]="","",INDEX(PIs[NA Exempt],MATCH(Checklist48[[#This Row],[PIGUID]],PIs[GUID],0),1))</f>
        <v>0</v>
      </c>
      <c r="J176" s="61" t="str">
        <f>IF(Checklist48[[#This Row],[SGUID]]="",IF(Checklist48[[#This Row],[SSGUID]]="",IF(Checklist48[[#This Row],[PIGUID]]="","",INDEX(PIs[[Column1]:[SS]],MATCH(Checklist48[[#This Row],[PIGUID]],PIs[GUID],0),2)),INDEX(PIs[[Column1]:[SS]],MATCH(Checklist48[[#This Row],[SSGUID]],PIs[SSGUID],0),18)),INDEX(PIs[[Column1]:[SS]],MATCH(Checklist48[[#This Row],[SGUID]],PIs[SGUID],0),14))</f>
        <v>FO 09.03</v>
      </c>
      <c r="K176" s="61" t="str">
        <f>IF(Checklist48[[#This Row],[SGUID]]="",IF(Checklist48[[#This Row],[SSGUID]]="",IF(Checklist48[[#This Row],[PIGUID]]="","",INDEX(PIs[[Column1]:[SS]],MATCH(Checklist48[[#This Row],[PIGUID]],PIs[GUID],0),4)),INDEX(PIs[[Column1]:[Ssbody]],MATCH(Checklist48[[#This Row],[SSGUID]],PIs[SSGUID],0),19)),INDEX(PIs[[Column1]:[SS]],MATCH(Checklist48[[#This Row],[SGUID]],PIs[SGUID],0),15))</f>
        <v>De locatie wordt opgeruimd en netjes gehouden.</v>
      </c>
      <c r="L176" s="61" t="str">
        <f>IF(Checklist48[[#This Row],[SGUID]]="",IF(Checklist48[[#This Row],[SSGUID]]="",INDEX(PIs[[Column1]:[SS]],MATCH(Checklist48[[#This Row],[PIGUID]],PIs[GUID],0),6),""),"")</f>
        <v>Visuele beoordeling moet aantonen dat er geen afval of vuilnis is in de directe nabijheid van de productielocatie(s) en bewaarplaatsen. Incidenteel voorkomende en onbeduidende rommel en afval op daarvoor aangewezen plaatsen is acceptabel, evenals afval van werk van de betreffende dag. Al het andere afval moet worden opgeruimd.</v>
      </c>
      <c r="M176" s="61" t="str">
        <f>IF(Checklist48[[#This Row],[SSGUID]]="",IF(Checklist48[[#This Row],[PIGUID]]="","",INDEX(PIs[[Column1]:[SS]],MATCH(Checklist48[[#This Row],[PIGUID]],PIs[GUID],0),8)),"")</f>
        <v>Minor Must</v>
      </c>
      <c r="N176" s="65"/>
      <c r="O176" s="65"/>
      <c r="P176" s="61" t="str">
        <f>IF(Checklist48[[#This Row],[ifna]]="NA","",IF(Checklist48[[#This Row],[RelatedPQ]]=0,"",IF(Checklist48[[#This Row],[RelatedPQ]]="","",IF((INDEX(S2PQ_relational[],MATCH(Checklist48[[#This Row],[PIGUID&amp;NO]],S2PQ_relational[PIGUID &amp; "NO"],0),1))=Checklist48[[#This Row],[PIGUID]],"niet van toepassing",""))))</f>
        <v/>
      </c>
      <c r="Q176" s="61" t="str">
        <f>IF(Checklist48[[#This Row],[N.v.t.]]="niet van toepassing",INDEX(S2PQ[[Stap 2 vragen]:[Justification]],MATCH(Checklist48[[#This Row],[RelatedPQ]],S2PQ[S2PQGUID],0),3),"")</f>
        <v/>
      </c>
      <c r="R176" s="65"/>
    </row>
    <row r="177" spans="1:18" ht="112.5" x14ac:dyDescent="0.25">
      <c r="A177" s="42"/>
      <c r="B177" s="59"/>
      <c r="C177" s="59"/>
      <c r="D177" s="60">
        <f>IF(Checklist48[[#This Row],[SGUID]]="",IF(Checklist48[[#This Row],[SSGUID]]="",0,1),1)</f>
        <v>0</v>
      </c>
      <c r="E177" s="59" t="s">
        <v>813</v>
      </c>
      <c r="F177" s="61" t="str">
        <f>_xlfn.IFNA(Checklist48[[#This Row],[RelatedPQ]],"NA")</f>
        <v>NA</v>
      </c>
      <c r="G177" s="61" t="e">
        <f>IF(Checklist48[[#This Row],[PIGUID]]="","",INDEX(S2PQ_relational[],MATCH(Checklist48[[#This Row],[PIGUID&amp;NO]],S2PQ_relational[PIGUID &amp; "NO"],0),2))</f>
        <v>#N/A</v>
      </c>
      <c r="H177" s="61" t="str">
        <f>Checklist48[[#This Row],[PIGUID]]&amp;"NO"</f>
        <v>7xTQzRaVHaOEDU6vQRTZOMNO</v>
      </c>
      <c r="I177" s="61" t="b">
        <f>IF(Checklist48[[#This Row],[PIGUID]]="","",INDEX(PIs[NA Exempt],MATCH(Checklist48[[#This Row],[PIGUID]],PIs[GUID],0),1))</f>
        <v>0</v>
      </c>
      <c r="J177" s="61" t="str">
        <f>IF(Checklist48[[#This Row],[SGUID]]="",IF(Checklist48[[#This Row],[SSGUID]]="",IF(Checklist48[[#This Row],[PIGUID]]="","",INDEX(PIs[[Column1]:[SS]],MATCH(Checklist48[[#This Row],[PIGUID]],PIs[GUID],0),2)),INDEX(PIs[[Column1]:[SS]],MATCH(Checklist48[[#This Row],[SSGUID]],PIs[SSGUID],0),18)),INDEX(PIs[[Column1]:[SS]],MATCH(Checklist48[[#This Row],[SGUID]],PIs[SGUID],0),14))</f>
        <v>FO 09.04</v>
      </c>
      <c r="K177" s="61" t="str">
        <f>IF(Checklist48[[#This Row],[SGUID]]="",IF(Checklist48[[#This Row],[SSGUID]]="",IF(Checklist48[[#This Row],[PIGUID]]="","",INDEX(PIs[[Column1]:[SS]],MATCH(Checklist48[[#This Row],[PIGUID]],PIs[GUID],0),4)),INDEX(PIs[[Column1]:[Ssbody]],MATCH(Checklist48[[#This Row],[SSGUID]],PIs[SSGUID],0),19)),INDEX(PIs[[Column1]:[SS]],MATCH(Checklist48[[#This Row],[SGUID]],PIs[SGUID],0),15))</f>
        <v>De opslagplaatsen voor diesel- en andere brandstofolietanks zijn vanuit milieuoogpunt veilig.</v>
      </c>
      <c r="L177" s="61" t="str">
        <f>IF(Checklist48[[#This Row],[SGUID]]="",IF(Checklist48[[#This Row],[SSGUID]]="",INDEX(PIs[[Column1]:[SS]],MATCH(Checklist48[[#This Row],[PIGUID]],PIs[GUID],0),6),""),"")</f>
        <v>Opslagplaatsen moeten zodanig worden onderhouden dat de risico’s voor het milieu worden beperkt. Bij het kiezen van de locatie hiervan moet het risico van het vervuilen van waterbronnen in aanmerking worden genomen. Als minimale eis geldt een dubbelwandige, ondoorlaatbare zone die een capaciteit moet hebben van minstens 110% van de inhoud van de grootste tank die hierin is opgeslagen. In een milieugevoelig gebied moet de capaciteit 165% van de inhoud van de grootste tank zijn.</v>
      </c>
      <c r="M177" s="61" t="str">
        <f>IF(Checklist48[[#This Row],[SSGUID]]="",IF(Checklist48[[#This Row],[PIGUID]]="","",INDEX(PIs[[Column1]:[SS]],MATCH(Checklist48[[#This Row],[PIGUID]],PIs[GUID],0),8)),"")</f>
        <v>Minor Must</v>
      </c>
      <c r="N177" s="65"/>
      <c r="O177" s="65"/>
      <c r="P177" s="61" t="str">
        <f>IF(Checklist48[[#This Row],[ifna]]="NA","",IF(Checklist48[[#This Row],[RelatedPQ]]=0,"",IF(Checklist48[[#This Row],[RelatedPQ]]="","",IF((INDEX(S2PQ_relational[],MATCH(Checklist48[[#This Row],[PIGUID&amp;NO]],S2PQ_relational[PIGUID &amp; "NO"],0),1))=Checklist48[[#This Row],[PIGUID]],"niet van toepassing",""))))</f>
        <v/>
      </c>
      <c r="Q177" s="61" t="str">
        <f>IF(Checklist48[[#This Row],[N.v.t.]]="niet van toepassing",INDEX(S2PQ[[Stap 2 vragen]:[Justification]],MATCH(Checklist48[[#This Row],[RelatedPQ]],S2PQ[S2PQGUID],0),3),"")</f>
        <v/>
      </c>
      <c r="R177" s="65"/>
    </row>
    <row r="178" spans="1:18" ht="78.75" x14ac:dyDescent="0.25">
      <c r="A178" s="42"/>
      <c r="B178" s="59"/>
      <c r="C178" s="59"/>
      <c r="D178" s="60">
        <f>IF(Checklist48[[#This Row],[SGUID]]="",IF(Checklist48[[#This Row],[SSGUID]]="",0,1),1)</f>
        <v>0</v>
      </c>
      <c r="E178" s="59" t="s">
        <v>831</v>
      </c>
      <c r="F178" s="61" t="str">
        <f>_xlfn.IFNA(Checklist48[[#This Row],[RelatedPQ]],"NA")</f>
        <v>NA</v>
      </c>
      <c r="G178" s="61" t="e">
        <f>IF(Checklist48[[#This Row],[PIGUID]]="","",INDEX(S2PQ_relational[],MATCH(Checklist48[[#This Row],[PIGUID&amp;NO]],S2PQ_relational[PIGUID &amp; "NO"],0),2))</f>
        <v>#N/A</v>
      </c>
      <c r="H178" s="61" t="str">
        <f>Checklist48[[#This Row],[PIGUID]]&amp;"NO"</f>
        <v>1AKLtGWPk4MxsQKNPVPnHdNO</v>
      </c>
      <c r="I178" s="61" t="b">
        <f>IF(Checklist48[[#This Row],[PIGUID]]="","",INDEX(PIs[NA Exempt],MATCH(Checklist48[[#This Row],[PIGUID]],PIs[GUID],0),1))</f>
        <v>0</v>
      </c>
      <c r="J178" s="61" t="str">
        <f>IF(Checklist48[[#This Row],[SGUID]]="",IF(Checklist48[[#This Row],[SSGUID]]="",IF(Checklist48[[#This Row],[PIGUID]]="","",INDEX(PIs[[Column1]:[SS]],MATCH(Checklist48[[#This Row],[PIGUID]],PIs[GUID],0),2)),INDEX(PIs[[Column1]:[SS]],MATCH(Checklist48[[#This Row],[SSGUID]],PIs[SSGUID],0),18)),INDEX(PIs[[Column1]:[SS]],MATCH(Checklist48[[#This Row],[SGUID]],PIs[SGUID],0),14))</f>
        <v>FO 09.05</v>
      </c>
      <c r="K178" s="61" t="str">
        <f>IF(Checklist48[[#This Row],[SGUID]]="",IF(Checklist48[[#This Row],[SSGUID]]="",IF(Checklist48[[#This Row],[PIGUID]]="","",INDEX(PIs[[Column1]:[SS]],MATCH(Checklist48[[#This Row],[PIGUID]],PIs[GUID],0),4)),INDEX(PIs[[Column1]:[Ssbody]],MATCH(Checklist48[[#This Row],[SSGUID]],PIs[SSGUID],0),19)),INDEX(PIs[[Column1]:[SS]],MATCH(Checklist48[[#This Row],[SGUID]],PIs[SGUID],0),15))</f>
        <v>Organisch afval wordt op een geschikte wijze beheerd om het risico op verontreiniging van het milieu te verminderen.</v>
      </c>
      <c r="L178" s="61" t="str">
        <f>IF(Checklist48[[#This Row],[SGUID]]="",IF(Checklist48[[#This Row],[SSGUID]]="",INDEX(PIs[[Column1]:[SS]],MATCH(Checklist48[[#This Row],[PIGUID]],PIs[GUID],0),6),""),"")</f>
        <v>Organisch afvalmateriaal moet ofwel gecomposteerd en gebruikt worden voor bodemverbetering waarbij de manier van composteren moet waarborgen dat het risico op overdracht van plagen, ziekten of onkruid wordt beperkt; ofwel gerecycled (of verwijderd) worden op een andere locatie waar de risico’s op vervuiling van het milieu worden beheerst.</v>
      </c>
      <c r="M178" s="61" t="str">
        <f>IF(Checklist48[[#This Row],[SSGUID]]="",IF(Checklist48[[#This Row],[PIGUID]]="","",INDEX(PIs[[Column1]:[SS]],MATCH(Checklist48[[#This Row],[PIGUID]],PIs[GUID],0),8)),"")</f>
        <v>Minor Must</v>
      </c>
      <c r="N178" s="65"/>
      <c r="O178" s="65"/>
      <c r="P178" s="61" t="str">
        <f>IF(Checklist48[[#This Row],[ifna]]="NA","",IF(Checklist48[[#This Row],[RelatedPQ]]=0,"",IF(Checklist48[[#This Row],[RelatedPQ]]="","",IF((INDEX(S2PQ_relational[],MATCH(Checklist48[[#This Row],[PIGUID&amp;NO]],S2PQ_relational[PIGUID &amp; "NO"],0),1))=Checklist48[[#This Row],[PIGUID]],"niet van toepassing",""))))</f>
        <v/>
      </c>
      <c r="Q178" s="61" t="str">
        <f>IF(Checklist48[[#This Row],[N.v.t.]]="niet van toepassing",INDEX(S2PQ[[Stap 2 vragen]:[Justification]],MATCH(Checklist48[[#This Row],[RelatedPQ]],S2PQ[S2PQGUID],0),3),"")</f>
        <v/>
      </c>
      <c r="R178" s="65"/>
    </row>
    <row r="179" spans="1:18" ht="135" x14ac:dyDescent="0.25">
      <c r="A179" s="42"/>
      <c r="B179" s="59"/>
      <c r="C179" s="59"/>
      <c r="D179" s="60">
        <f>IF(Checklist48[[#This Row],[SGUID]]="",IF(Checklist48[[#This Row],[SSGUID]]="",0,1),1)</f>
        <v>0</v>
      </c>
      <c r="E179" s="59" t="s">
        <v>241</v>
      </c>
      <c r="F179" s="61" t="str">
        <f>_xlfn.IFNA(Checklist48[[#This Row],[RelatedPQ]],"NA")</f>
        <v>NA</v>
      </c>
      <c r="G179" s="61" t="e">
        <f>IF(Checklist48[[#This Row],[PIGUID]]="","",INDEX(S2PQ_relational[],MATCH(Checklist48[[#This Row],[PIGUID&amp;NO]],S2PQ_relational[PIGUID &amp; "NO"],0),2))</f>
        <v>#N/A</v>
      </c>
      <c r="H179" s="61" t="str">
        <f>Checklist48[[#This Row],[PIGUID]]&amp;"NO"</f>
        <v>1WWaLLWpbdbRkrYQrpAheANO</v>
      </c>
      <c r="I179" s="61" t="b">
        <f>IF(Checklist48[[#This Row],[PIGUID]]="","",INDEX(PIs[NA Exempt],MATCH(Checklist48[[#This Row],[PIGUID]],PIs[GUID],0),1))</f>
        <v>0</v>
      </c>
      <c r="J179" s="61" t="str">
        <f>IF(Checklist48[[#This Row],[SGUID]]="",IF(Checklist48[[#This Row],[SSGUID]]="",IF(Checklist48[[#This Row],[PIGUID]]="","",INDEX(PIs[[Column1]:[SS]],MATCH(Checklist48[[#This Row],[PIGUID]],PIs[GUID],0),2)),INDEX(PIs[[Column1]:[SS]],MATCH(Checklist48[[#This Row],[SSGUID]],PIs[SSGUID],0),18)),INDEX(PIs[[Column1]:[SS]],MATCH(Checklist48[[#This Row],[SGUID]],PIs[SGUID],0),14))</f>
        <v>FO 09.06</v>
      </c>
      <c r="K179"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implementeert maatregelen om afvalwater op juiste wijze te beheren zodat nadelige effecten op het milieu en de volksgezondheid wordt voorkomen.</v>
      </c>
      <c r="L179" s="61" t="str">
        <f>IF(Checklist48[[#This Row],[SGUID]]="",IF(Checklist48[[#This Row],[SSGUID]]="",INDEX(PIs[[Column1]:[SS]],MATCH(Checklist48[[#This Row],[PIGUID]],PIs[GUID],0),6),""),"")</f>
        <v>Afvalwater afkomstig van bedrijfsactiviteiten moet zodanig worden afgevoerd dat de invloed op het milieu en de volksgezondheid wordt geminimaliseerd.
Er moet rekening worden gehouden met, bijvoorbeeld, afvalwater dat het gevolg is van het wassen van verontreinigde machines (spuitapparatuur, persoonlijke beschermingsmiddelen (PBM), recirculatiesystemen voor water, zoals hydrokoelers, etc.).
Afvalwater afkomstig van gebouwen die zijn gebruikt voor de accommodatie van medewerkers moet door een afvalwaterzuiveringssysteem worden geleid.</v>
      </c>
      <c r="M179" s="61" t="str">
        <f>IF(Checklist48[[#This Row],[SSGUID]]="",IF(Checklist48[[#This Row],[PIGUID]]="","",INDEX(PIs[[Column1]:[SS]],MATCH(Checklist48[[#This Row],[PIGUID]],PIs[GUID],0),8)),"")</f>
        <v>Minor Must</v>
      </c>
      <c r="N179" s="65"/>
      <c r="O179" s="65"/>
      <c r="P179" s="61" t="str">
        <f>IF(Checklist48[[#This Row],[ifna]]="NA","",IF(Checklist48[[#This Row],[RelatedPQ]]=0,"",IF(Checklist48[[#This Row],[RelatedPQ]]="","",IF((INDEX(S2PQ_relational[],MATCH(Checklist48[[#This Row],[PIGUID&amp;NO]],S2PQ_relational[PIGUID &amp; "NO"],0),1))=Checklist48[[#This Row],[PIGUID]],"niet van toepassing",""))))</f>
        <v/>
      </c>
      <c r="Q179" s="61" t="str">
        <f>IF(Checklist48[[#This Row],[N.v.t.]]="niet van toepassing",INDEX(S2PQ[[Stap 2 vragen]:[Justification]],MATCH(Checklist48[[#This Row],[RelatedPQ]],S2PQ[S2PQGUID],0),3),"")</f>
        <v/>
      </c>
      <c r="R179" s="65"/>
    </row>
    <row r="180" spans="1:18" ht="45" x14ac:dyDescent="0.25">
      <c r="A180" s="42"/>
      <c r="B180" s="59" t="s">
        <v>320</v>
      </c>
      <c r="C180" s="59"/>
      <c r="D180" s="60">
        <f>IF(Checklist48[[#This Row],[SGUID]]="",IF(Checklist48[[#This Row],[SSGUID]]="",0,1),1)</f>
        <v>1</v>
      </c>
      <c r="E180" s="59"/>
      <c r="F180" s="61" t="str">
        <f>_xlfn.IFNA(Checklist48[[#This Row],[RelatedPQ]],"NA")</f>
        <v/>
      </c>
      <c r="G180" s="61" t="str">
        <f>IF(Checklist48[[#This Row],[PIGUID]]="","",INDEX(S2PQ_relational[],MATCH(Checklist48[[#This Row],[PIGUID&amp;NO]],S2PQ_relational[PIGUID &amp; "NO"],0),2))</f>
        <v/>
      </c>
      <c r="H180" s="61" t="str">
        <f>Checklist48[[#This Row],[PIGUID]]&amp;"NO"</f>
        <v>NO</v>
      </c>
      <c r="I180" s="61" t="str">
        <f>IF(Checklist48[[#This Row],[PIGUID]]="","",INDEX(PIs[NA Exempt],MATCH(Checklist48[[#This Row],[PIGUID]],PIs[GUID],0),1))</f>
        <v/>
      </c>
      <c r="J180"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10 BIODIVERSITEIT
</v>
      </c>
      <c r="K180" s="61" t="str">
        <f>IF(Checklist48[[#This Row],[SGUID]]="",IF(Checklist48[[#This Row],[SSGUID]]="",IF(Checklist48[[#This Row],[PIGUID]]="","",INDEX(PIs[[Column1]:[SS]],MATCH(Checklist48[[#This Row],[PIGUID]],PIs[GUID],0),4)),INDEX(PIs[[Column1]:[Ssbody]],MATCH(Checklist48[[#This Row],[SSGUID]],PIs[SSGUID],0),19)),INDEX(PIs[[Column1]:[SS]],MATCH(Checklist48[[#This Row],[SGUID]],PIs[SGUID],0),15))</f>
        <v>-</v>
      </c>
      <c r="L180" s="61" t="str">
        <f>IF(Checklist48[[#This Row],[SGUID]]="",IF(Checklist48[[#This Row],[SSGUID]]="",INDEX(PIs[[Column1]:[SS]],MATCH(Checklist48[[#This Row],[PIGUID]],PIs[GUID],0),6),""),"")</f>
        <v/>
      </c>
      <c r="M180" s="61" t="str">
        <f>IF(Checklist48[[#This Row],[SSGUID]]="",IF(Checklist48[[#This Row],[PIGUID]]="","",INDEX(PIs[[Column1]:[SS]],MATCH(Checklist48[[#This Row],[PIGUID]],PIs[GUID],0),8)),"")</f>
        <v/>
      </c>
      <c r="N180" s="65"/>
      <c r="O180" s="65"/>
      <c r="P180" s="61" t="str">
        <f>IF(Checklist48[[#This Row],[ifna]]="NA","",IF(Checklist48[[#This Row],[RelatedPQ]]=0,"",IF(Checklist48[[#This Row],[RelatedPQ]]="","",IF((INDEX(S2PQ_relational[],MATCH(Checklist48[[#This Row],[PIGUID&amp;NO]],S2PQ_relational[PIGUID &amp; "NO"],0),1))=Checklist48[[#This Row],[PIGUID]],"niet van toepassing",""))))</f>
        <v/>
      </c>
      <c r="Q180" s="61" t="str">
        <f>IF(Checklist48[[#This Row],[N.v.t.]]="niet van toepassing",INDEX(S2PQ[[Stap 2 vragen]:[Justification]],MATCH(Checklist48[[#This Row],[RelatedPQ]],S2PQ[S2PQGUID],0),3),"")</f>
        <v/>
      </c>
      <c r="R180" s="65"/>
    </row>
    <row r="181" spans="1:18" ht="33.75" hidden="1" x14ac:dyDescent="0.25">
      <c r="A181" s="42"/>
      <c r="B181" s="59"/>
      <c r="C181" s="59" t="s">
        <v>248</v>
      </c>
      <c r="D181" s="60">
        <f>IF(Checklist48[[#This Row],[SGUID]]="",IF(Checklist48[[#This Row],[SSGUID]]="",0,1),1)</f>
        <v>1</v>
      </c>
      <c r="E181" s="59"/>
      <c r="F181" s="61" t="str">
        <f>_xlfn.IFNA(Checklist48[[#This Row],[RelatedPQ]],"NA")</f>
        <v/>
      </c>
      <c r="G181" s="61" t="str">
        <f>IF(Checklist48[[#This Row],[PIGUID]]="","",INDEX(S2PQ_relational[],MATCH(Checklist48[[#This Row],[PIGUID&amp;NO]],S2PQ_relational[PIGUID &amp; "NO"],0),2))</f>
        <v/>
      </c>
      <c r="H181" s="61" t="str">
        <f>Checklist48[[#This Row],[PIGUID]]&amp;"NO"</f>
        <v>NO</v>
      </c>
      <c r="I181" s="61" t="str">
        <f>IF(Checklist48[[#This Row],[PIGUID]]="","",INDEX(PIs[NA Exempt],MATCH(Checklist48[[#This Row],[PIGUID]],PIs[GUID],0),1))</f>
        <v/>
      </c>
      <c r="J181" s="61" t="str">
        <f>IF(Checklist48[[#This Row],[SGUID]]="",IF(Checklist48[[#This Row],[SSGUID]]="",IF(Checklist48[[#This Row],[PIGUID]]="","",INDEX(PIs[[Column1]:[SS]],MATCH(Checklist48[[#This Row],[PIGUID]],PIs[GUID],0),2)),INDEX(PIs[[Column1]:[SS]],MATCH(Checklist48[[#This Row],[SSGUID]],PIs[SSGUID],0),18)),INDEX(PIs[[Column1]:[SS]],MATCH(Checklist48[[#This Row],[SGUID]],PIs[SGUID],0),14))</f>
        <v>-</v>
      </c>
      <c r="K181" s="61" t="str">
        <f>IF(Checklist48[[#This Row],[SGUID]]="",IF(Checklist48[[#This Row],[SSGUID]]="",IF(Checklist48[[#This Row],[PIGUID]]="","",INDEX(PIs[[Column1]:[SS]],MATCH(Checklist48[[#This Row],[PIGUID]],PIs[GUID],0),4)),INDEX(PIs[[Column1]:[Ssbody]],MATCH(Checklist48[[#This Row],[SSGUID]],PIs[SSGUID],0),19)),INDEX(PIs[[Column1]:[SS]],MATCH(Checklist48[[#This Row],[SGUID]],PIs[SGUID],0),15))</f>
        <v>-</v>
      </c>
      <c r="L181" s="61" t="str">
        <f>IF(Checklist48[[#This Row],[SGUID]]="",IF(Checklist48[[#This Row],[SSGUID]]="",INDEX(PIs[[Column1]:[SS]],MATCH(Checklist48[[#This Row],[PIGUID]],PIs[GUID],0),6),""),"")</f>
        <v/>
      </c>
      <c r="M181" s="61" t="str">
        <f>IF(Checklist48[[#This Row],[SSGUID]]="",IF(Checklist48[[#This Row],[PIGUID]]="","",INDEX(PIs[[Column1]:[SS]],MATCH(Checklist48[[#This Row],[PIGUID]],PIs[GUID],0),8)),"")</f>
        <v/>
      </c>
      <c r="N181" s="65"/>
      <c r="O181" s="65"/>
      <c r="P181" s="61" t="str">
        <f>IF(Checklist48[[#This Row],[ifna]]="NA","",IF(Checklist48[[#This Row],[RelatedPQ]]=0,"",IF(Checklist48[[#This Row],[RelatedPQ]]="","",IF((INDEX(S2PQ_relational[],MATCH(Checklist48[[#This Row],[PIGUID&amp;NO]],S2PQ_relational[PIGUID &amp; "NO"],0),1))=Checklist48[[#This Row],[PIGUID]],"niet van toepassing",""))))</f>
        <v/>
      </c>
      <c r="Q181" s="61" t="str">
        <f>IF(Checklist48[[#This Row],[N.v.t.]]="niet van toepassing",INDEX(S2PQ[[Stap 2 vragen]:[Justification]],MATCH(Checklist48[[#This Row],[RelatedPQ]],S2PQ[S2PQGUID],0),3),"")</f>
        <v/>
      </c>
      <c r="R181" s="65"/>
    </row>
    <row r="182" spans="1:18" ht="168.75" x14ac:dyDescent="0.25">
      <c r="A182" s="42"/>
      <c r="B182" s="59"/>
      <c r="C182" s="59"/>
      <c r="D182" s="60">
        <f>IF(Checklist48[[#This Row],[SGUID]]="",IF(Checklist48[[#This Row],[SSGUID]]="",0,1),1)</f>
        <v>0</v>
      </c>
      <c r="E182" s="59" t="s">
        <v>756</v>
      </c>
      <c r="F182" s="61" t="str">
        <f>_xlfn.IFNA(Checklist48[[#This Row],[RelatedPQ]],"NA")</f>
        <v>NA</v>
      </c>
      <c r="G182" s="61" t="e">
        <f>IF(Checklist48[[#This Row],[PIGUID]]="","",INDEX(S2PQ_relational[],MATCH(Checklist48[[#This Row],[PIGUID&amp;NO]],S2PQ_relational[PIGUID &amp; "NO"],0),2))</f>
        <v>#N/A</v>
      </c>
      <c r="H182" s="61" t="str">
        <f>Checklist48[[#This Row],[PIGUID]]&amp;"NO"</f>
        <v>13DK8cGOKR657oSzxiJAq8NO</v>
      </c>
      <c r="I182" s="61" t="b">
        <f>IF(Checklist48[[#This Row],[PIGUID]]="","",INDEX(PIs[NA Exempt],MATCH(Checklist48[[#This Row],[PIGUID]],PIs[GUID],0),1))</f>
        <v>0</v>
      </c>
      <c r="J182" s="61" t="str">
        <f>IF(Checklist48[[#This Row],[SGUID]]="",IF(Checklist48[[#This Row],[SSGUID]]="",IF(Checklist48[[#This Row],[PIGUID]]="","",INDEX(PIs[[Column1]:[SS]],MATCH(Checklist48[[#This Row],[PIGUID]],PIs[GUID],0),2)),INDEX(PIs[[Column1]:[SS]],MATCH(Checklist48[[#This Row],[SSGUID]],PIs[SSGUID],0),18)),INDEX(PIs[[Column1]:[SS]],MATCH(Checklist48[[#This Row],[SGUID]],PIs[SGUID],0),14))</f>
        <v>FO 10.01</v>
      </c>
      <c r="K182"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erkent het bedrijf als een agrarisch ecosysteem dat in wisselwerking staat met het omliggende landschap (terwijl de juridische scope van de product op het bedrijf ligt).</v>
      </c>
      <c r="L182" s="61" t="str">
        <f>IF(Checklist48[[#This Row],[SGUID]]="",IF(Checklist48[[#This Row],[SSGUID]]="",INDEX(PIs[[Column1]:[SS]],MATCH(Checklist48[[#This Row],[PIGUID]],PIs[GUID],0),6),""),"")</f>
        <v>Beschikbaar bewijs behoort bijvoorbeeld het volgende aan te geven:
\- op het gebied van waterbeheer: de producent weet waar het water voor het bedrijf vandaan komt en waar het water dat het bedrijf verlaat, heengaat;
\- op het gebied van biodiversiteitsbeheer: de producent weet hoe het bedrijf kan bijdragen aan het beschermen en versterken van de biodiversiteit met behulp van biotopen (bijv. bomen) die habitats op het bedrijf verbinden met het omliggende landschap;
\- de producent toont zich bewust te zijn van of neemt deel aan projecten, gezamenlijke actie of samenwerking met andere producenten of belanghebbenden in sector- of gewasspecifieke initiatieven, etc.</v>
      </c>
      <c r="M182" s="61" t="str">
        <f>IF(Checklist48[[#This Row],[SSGUID]]="",IF(Checklist48[[#This Row],[PIGUID]]="","",INDEX(PIs[[Column1]:[SS]],MATCH(Checklist48[[#This Row],[PIGUID]],PIs[GUID],0),8)),"")</f>
        <v>Aanbeveling</v>
      </c>
      <c r="N182" s="65"/>
      <c r="O182" s="65"/>
      <c r="P182" s="61" t="str">
        <f>IF(Checklist48[[#This Row],[ifna]]="NA","",IF(Checklist48[[#This Row],[RelatedPQ]]=0,"",IF(Checklist48[[#This Row],[RelatedPQ]]="","",IF((INDEX(S2PQ_relational[],MATCH(Checklist48[[#This Row],[PIGUID&amp;NO]],S2PQ_relational[PIGUID &amp; "NO"],0),1))=Checklist48[[#This Row],[PIGUID]],"niet van toepassing",""))))</f>
        <v/>
      </c>
      <c r="Q182" s="61" t="str">
        <f>IF(Checklist48[[#This Row],[N.v.t.]]="niet van toepassing",INDEX(S2PQ[[Stap 2 vragen]:[Justification]],MATCH(Checklist48[[#This Row],[RelatedPQ]],S2PQ[S2PQGUID],0),3),"")</f>
        <v/>
      </c>
      <c r="R182" s="65"/>
    </row>
    <row r="183" spans="1:18" ht="191.25" x14ac:dyDescent="0.25">
      <c r="A183" s="42"/>
      <c r="B183" s="59"/>
      <c r="C183" s="59"/>
      <c r="D183" s="60">
        <f>IF(Checklist48[[#This Row],[SGUID]]="",IF(Checklist48[[#This Row],[SSGUID]]="",0,1),1)</f>
        <v>0</v>
      </c>
      <c r="E183" s="59" t="s">
        <v>314</v>
      </c>
      <c r="F183" s="61" t="str">
        <f>_xlfn.IFNA(Checklist48[[#This Row],[RelatedPQ]],"NA")</f>
        <v>NA</v>
      </c>
      <c r="G183" s="61" t="e">
        <f>IF(Checklist48[[#This Row],[PIGUID]]="","",INDEX(S2PQ_relational[],MATCH(Checklist48[[#This Row],[PIGUID&amp;NO]],S2PQ_relational[PIGUID &amp; "NO"],0),2))</f>
        <v>#N/A</v>
      </c>
      <c r="H183" s="61" t="str">
        <f>Checklist48[[#This Row],[PIGUID]]&amp;"NO"</f>
        <v>2yjQxyZbyorYnlPl4Lo6ZkNO</v>
      </c>
      <c r="I183" s="61" t="b">
        <f>IF(Checklist48[[#This Row],[PIGUID]]="","",INDEX(PIs[NA Exempt],MATCH(Checklist48[[#This Row],[PIGUID]],PIs[GUID],0),1))</f>
        <v>0</v>
      </c>
      <c r="J183" s="61" t="str">
        <f>IF(Checklist48[[#This Row],[SGUID]]="",IF(Checklist48[[#This Row],[SSGUID]]="",IF(Checklist48[[#This Row],[PIGUID]]="","",INDEX(PIs[[Column1]:[SS]],MATCH(Checklist48[[#This Row],[PIGUID]],PIs[GUID],0),2)),INDEX(PIs[[Column1]:[SS]],MATCH(Checklist48[[#This Row],[SSGUID]],PIs[SSGUID],0),18)),INDEX(PIs[[Column1]:[SS]],MATCH(Checklist48[[#This Row],[SGUID]],PIs[SGUID],0),14))</f>
        <v>FO 10.02</v>
      </c>
      <c r="K183" s="61" t="str">
        <f>IF(Checklist48[[#This Row],[SGUID]]="",IF(Checklist48[[#This Row],[SSGUID]]="",IF(Checklist48[[#This Row],[PIGUID]]="","",INDEX(PIs[[Column1]:[SS]],MATCH(Checklist48[[#This Row],[PIGUID]],PIs[GUID],0),4)),INDEX(PIs[[Column1]:[Ssbody]],MATCH(Checklist48[[#This Row],[SSGUID]],PIs[SSGUID],0),19)),INDEX(PIs[[Column1]:[SS]],MATCH(Checklist48[[#This Row],[SGUID]],PIs[SGUID],0),15))</f>
        <v>Niet-productieve locaties worden gebruikt als ecologisch focusgebied om de biodiversiteit te beschermen en te verbeteren.</v>
      </c>
      <c r="L183" s="61" t="str">
        <f>IF(Checklist48[[#This Row],[SGUID]]="",IF(Checklist48[[#This Row],[SSGUID]]="",INDEX(PIs[[Column1]:[SS]],MATCH(Checklist48[[#This Row],[PIGUID]],PIs[GUID],0),6),""),"")</f>
        <v>Er moet bewijs beschikbaar zijn dat er tastbare maatregelen zijn om niet-productieve locaties en geïdentificeerde gebieden waar prioriteit wordt gegeven aan ecologie waar haalbaar, om te vormen tot beschermde gebieden.
De term “niet-productieve locaties” verwijst naar gebieden waar productie onmogelijk is of gebieden die niet samenhangen met productie, zoals laaggelegen natte gebieden, bosgebieden, akkerstroken, of gebieden met verarmde bodem.
Gebieden tussen kassen worden niet per definitie beschouwd als niet-productieve percelen, omdat deze gebieden mogelijk behouden moeten blijven met minimale vegetatie voor plaagbestrijding of voor onderhoud.
“N.v.t.” op bedrijven waar geen niet-productieve locaties zijn.</v>
      </c>
      <c r="M183" s="61" t="str">
        <f>IF(Checklist48[[#This Row],[SSGUID]]="",IF(Checklist48[[#This Row],[PIGUID]]="","",INDEX(PIs[[Column1]:[SS]],MATCH(Checklist48[[#This Row],[PIGUID]],PIs[GUID],0),8)),"")</f>
        <v>Minor Must</v>
      </c>
      <c r="N183" s="65"/>
      <c r="O183" s="65"/>
      <c r="P183" s="61" t="str">
        <f>IF(Checklist48[[#This Row],[ifna]]="NA","",IF(Checklist48[[#This Row],[RelatedPQ]]=0,"",IF(Checklist48[[#This Row],[RelatedPQ]]="","",IF((INDEX(S2PQ_relational[],MATCH(Checklist48[[#This Row],[PIGUID&amp;NO]],S2PQ_relational[PIGUID &amp; "NO"],0),1))=Checklist48[[#This Row],[PIGUID]],"niet van toepassing",""))))</f>
        <v/>
      </c>
      <c r="Q183" s="61" t="str">
        <f>IF(Checklist48[[#This Row],[N.v.t.]]="niet van toepassing",INDEX(S2PQ[[Stap 2 vragen]:[Justification]],MATCH(Checklist48[[#This Row],[RelatedPQ]],S2PQ[S2PQGUID],0),3),"")</f>
        <v/>
      </c>
      <c r="R183" s="65"/>
    </row>
    <row r="184" spans="1:18" ht="409.5" x14ac:dyDescent="0.25">
      <c r="A184" s="42"/>
      <c r="B184" s="59"/>
      <c r="C184" s="59"/>
      <c r="D184" s="60">
        <f>IF(Checklist48[[#This Row],[SGUID]]="",IF(Checklist48[[#This Row],[SSGUID]]="",0,1),1)</f>
        <v>0</v>
      </c>
      <c r="E184" s="59" t="s">
        <v>732</v>
      </c>
      <c r="F184" s="61" t="str">
        <f>_xlfn.IFNA(Checklist48[[#This Row],[RelatedPQ]],"NA")</f>
        <v>NA</v>
      </c>
      <c r="G184" s="61" t="e">
        <f>IF(Checklist48[[#This Row],[PIGUID]]="","",INDEX(S2PQ_relational[],MATCH(Checklist48[[#This Row],[PIGUID&amp;NO]],S2PQ_relational[PIGUID &amp; "NO"],0),2))</f>
        <v>#N/A</v>
      </c>
      <c r="H184" s="61" t="str">
        <f>Checklist48[[#This Row],[PIGUID]]&amp;"NO"</f>
        <v>4g9WUt3YDw3iakobiLOURWNO</v>
      </c>
      <c r="I184" s="61" t="b">
        <f>IF(Checklist48[[#This Row],[PIGUID]]="","",INDEX(PIs[NA Exempt],MATCH(Checklist48[[#This Row],[PIGUID]],PIs[GUID],0),1))</f>
        <v>0</v>
      </c>
      <c r="J184" s="61" t="str">
        <f>IF(Checklist48[[#This Row],[SGUID]]="",IF(Checklist48[[#This Row],[SSGUID]]="",IF(Checklist48[[#This Row],[PIGUID]]="","",INDEX(PIs[[Column1]:[SS]],MATCH(Checklist48[[#This Row],[PIGUID]],PIs[GUID],0),2)),INDEX(PIs[[Column1]:[SS]],MATCH(Checklist48[[#This Row],[SSGUID]],PIs[SSGUID],0),18)),INDEX(PIs[[Column1]:[SS]],MATCH(Checklist48[[#This Row],[SGUID]],PIs[SGUID],0),14))</f>
        <v>FO 10.03</v>
      </c>
      <c r="K184" s="61" t="str">
        <f>IF(Checklist48[[#This Row],[SGUID]]="",IF(Checklist48[[#This Row],[SSGUID]]="",IF(Checklist48[[#This Row],[PIGUID]]="","",INDEX(PIs[[Column1]:[SS]],MATCH(Checklist48[[#This Row],[PIGUID]],PIs[GUID],0),4)),INDEX(PIs[[Column1]:[Ssbody]],MATCH(Checklist48[[#This Row],[SSGUID]],PIs[SSGUID],0),19)),INDEX(PIs[[Column1]:[SS]],MATCH(Checklist48[[#This Row],[SGUID]],PIs[SGUID],0),15))</f>
        <v>Biodiversiteit wordt beschermd.</v>
      </c>
      <c r="L184" s="61" t="str">
        <f>IF(Checklist48[[#This Row],[SGUID]]="",IF(Checklist48[[#This Row],[SSGUID]]="",INDEX(PIs[[Column1]:[SS]],MATCH(Checklist48[[#This Row],[PIGUID]],PIs[GUID],0),6),""),"")</f>
        <v>Uit beschikbaar bewijs moet blijken dat er maatregelen worden geïmplementeerd om de biodiversiteit te beschermen en te verbeteren, bijvoorbeeld door middel van een van de volgende activiteiten:
\- geïntegreerde bestrijding (IPM);
\- implementatie van maatregelen om mogelijke negatieve impact van kunstmatige verlichting op biodiversiteit te beperken, met name ’s nachts (bijv. schermen of geverfd glas die potentiële effecten op trekvogels en andere nachtelijke biodiversiteit helpen te verminderen);
\- implementatie van maatregelen die de visuele impact van glazen/plastic kassen als niet-natuurlijke elementen van het landschap helpen te verminderen (bijv. groene hekken/hagen);
\- seizoensgebonden braakland toestaan;
\- schuilplaatsen maken voor nuttige roofdieren;
\- ruimte laten voor habitats bij velden of kassen;
\- bufferzones creëren naast aquatische ecosystemen en tussen productiegebieden of implementeren van andere waterbeheermethoden;
\- bevorderen van bodemgezondheid en bodemdiversiteit door middel van gewasrotatie, minimale of geen bodembewerking voor landbouw, erosiebeperking, en/of andere bodembeheermethoden;
\- optimaliseren en, indien mogelijk, verminderen van het gebruik van landbouwchemicaliën en meststoffen;
\- implementeren van maatregelen om soorten te beschermen.
Met betrekking tot de bescherming van de biodiversiteit, wordt verwezen naar de richtlijn.
Bij Optie 2 producentengroepen, is bewijs op kwaliteitsbeheersysteem (QMS)-niveau aanvaardbaar.</v>
      </c>
      <c r="M184" s="61" t="str">
        <f>IF(Checklist48[[#This Row],[SSGUID]]="",IF(Checklist48[[#This Row],[PIGUID]]="","",INDEX(PIs[[Column1]:[SS]],MATCH(Checklist48[[#This Row],[PIGUID]],PIs[GUID],0),8)),"")</f>
        <v>Minor Must</v>
      </c>
      <c r="N184" s="65"/>
      <c r="O184" s="65"/>
      <c r="P184" s="61" t="str">
        <f>IF(Checklist48[[#This Row],[ifna]]="NA","",IF(Checklist48[[#This Row],[RelatedPQ]]=0,"",IF(Checklist48[[#This Row],[RelatedPQ]]="","",IF((INDEX(S2PQ_relational[],MATCH(Checklist48[[#This Row],[PIGUID&amp;NO]],S2PQ_relational[PIGUID &amp; "NO"],0),1))=Checklist48[[#This Row],[PIGUID]],"niet van toepassing",""))))</f>
        <v/>
      </c>
      <c r="Q184" s="61" t="str">
        <f>IF(Checklist48[[#This Row],[N.v.t.]]="niet van toepassing",INDEX(S2PQ[[Stap 2 vragen]:[Justification]],MATCH(Checklist48[[#This Row],[RelatedPQ]],S2PQ[S2PQGUID],0),3),"")</f>
        <v/>
      </c>
      <c r="R184" s="65"/>
    </row>
    <row r="185" spans="1:18" ht="303.75" x14ac:dyDescent="0.25">
      <c r="A185" s="42"/>
      <c r="B185" s="59"/>
      <c r="C185" s="59"/>
      <c r="D185" s="60">
        <f>IF(Checklist48[[#This Row],[SGUID]]="",IF(Checklist48[[#This Row],[SSGUID]]="",0,1),1)</f>
        <v>0</v>
      </c>
      <c r="E185" s="59" t="s">
        <v>726</v>
      </c>
      <c r="F185" s="61" t="str">
        <f>_xlfn.IFNA(Checklist48[[#This Row],[RelatedPQ]],"NA")</f>
        <v>NA</v>
      </c>
      <c r="G185" s="61" t="e">
        <f>IF(Checklist48[[#This Row],[PIGUID]]="","",INDEX(S2PQ_relational[],MATCH(Checklist48[[#This Row],[PIGUID&amp;NO]],S2PQ_relational[PIGUID &amp; "NO"],0),2))</f>
        <v>#N/A</v>
      </c>
      <c r="H185" s="61" t="str">
        <f>Checklist48[[#This Row],[PIGUID]]&amp;"NO"</f>
        <v>2X4aS6wVTDvmHUwlOoJ0k2NO</v>
      </c>
      <c r="I185" s="61" t="b">
        <f>IF(Checklist48[[#This Row],[PIGUID]]="","",INDEX(PIs[NA Exempt],MATCH(Checklist48[[#This Row],[PIGUID]],PIs[GUID],0),1))</f>
        <v>0</v>
      </c>
      <c r="J185" s="61" t="str">
        <f>IF(Checklist48[[#This Row],[SGUID]]="",IF(Checklist48[[#This Row],[SSGUID]]="",IF(Checklist48[[#This Row],[PIGUID]]="","",INDEX(PIs[[Column1]:[SS]],MATCH(Checklist48[[#This Row],[PIGUID]],PIs[GUID],0),2)),INDEX(PIs[[Column1]:[SS]],MATCH(Checklist48[[#This Row],[SSGUID]],PIs[SSGUID],0),18)),INDEX(PIs[[Column1]:[SS]],MATCH(Checklist48[[#This Row],[SGUID]],PIs[SGUID],0),14))</f>
        <v>FO 10.04</v>
      </c>
      <c r="K185" s="61" t="str">
        <f>IF(Checklist48[[#This Row],[SGUID]]="",IF(Checklist48[[#This Row],[SSGUID]]="",IF(Checklist48[[#This Row],[PIGUID]]="","",INDEX(PIs[[Column1]:[SS]],MATCH(Checklist48[[#This Row],[PIGUID]],PIs[GUID],0),4)),INDEX(PIs[[Column1]:[Ssbody]],MATCH(Checklist48[[#This Row],[SSGUID]],PIs[SSGUID],0),19)),INDEX(PIs[[Column1]:[SS]],MATCH(Checklist48[[#This Row],[SGUID]],PIs[SGUID],0),15))</f>
        <v>Biodiversiteit wordt verbeterd.</v>
      </c>
      <c r="L185" s="61" t="str">
        <f>IF(Checklist48[[#This Row],[SGUID]]="",IF(Checklist48[[#This Row],[SSGUID]]="",INDEX(PIs[[Column1]:[SS]],MATCH(Checklist48[[#This Row],[PIGUID]],PIs[GUID],0),6),""),"")</f>
        <v>Beschikbaar bewijs, zoals kaarten, luchtfoto’s, visueel bewijs op het bedrijf, documenten die zijn verstrekt door lokale of nationale autoriteiten of bevoegde dienstverleners, behoort aan te tonen dat de biodiversiteit wordt verbeterd, bijv. door middel van een van de volgende activiteiten:
1) herstellen, verbeteren of uitbreiden van delen van welke omvang dan ook van:
a) bossen, watergebieden, mangroven, graslanden, veengebieden, etc.;
b) gebieden met wettelijke bescherming of gebieden die effectief worden beschermd door andere instrumenten (bijv. beschermde gebieden met relevante categorieën van de Internationale Unie voor behoud van de natuur (IUCN));
c) gebieden die zijn erkend als “high conservation value” (HCV)-gebieden (d.w.z. gebieden met een hoge beschermingswaarde).
2) overige maatregelen door de producent en partners.
Met betrekking tot de bescherming van de biodiversiteit, wordt verwezen naar de richtlijn.
Bij Optie 2 producentengroepen, is bewijs op kwaliteitsbeheersysteem (QMS)-niveau aanvaardbaar.</v>
      </c>
      <c r="M185" s="61" t="str">
        <f>IF(Checklist48[[#This Row],[SSGUID]]="",IF(Checklist48[[#This Row],[PIGUID]]="","",INDEX(PIs[[Column1]:[SS]],MATCH(Checklist48[[#This Row],[PIGUID]],PIs[GUID],0),8)),"")</f>
        <v>Aanbeveling</v>
      </c>
      <c r="N185" s="65"/>
      <c r="O185" s="65"/>
      <c r="P185" s="61" t="str">
        <f>IF(Checklist48[[#This Row],[ifna]]="NA","",IF(Checklist48[[#This Row],[RelatedPQ]]=0,"",IF(Checklist48[[#This Row],[RelatedPQ]]="","",IF((INDEX(S2PQ_relational[],MATCH(Checklist48[[#This Row],[PIGUID&amp;NO]],S2PQ_relational[PIGUID &amp; "NO"],0),1))=Checklist48[[#This Row],[PIGUID]],"niet van toepassing",""))))</f>
        <v/>
      </c>
      <c r="Q185" s="61" t="str">
        <f>IF(Checklist48[[#This Row],[N.v.t.]]="niet van toepassing",INDEX(S2PQ[[Stap 2 vragen]:[Justification]],MATCH(Checklist48[[#This Row],[RelatedPQ]],S2PQ[S2PQGUID],0),3),"")</f>
        <v/>
      </c>
      <c r="R185" s="65"/>
    </row>
    <row r="186" spans="1:18" ht="168.75" x14ac:dyDescent="0.25">
      <c r="A186" s="42"/>
      <c r="B186" s="59"/>
      <c r="C186" s="59"/>
      <c r="D186" s="60">
        <f>IF(Checklist48[[#This Row],[SGUID]]="",IF(Checklist48[[#This Row],[SSGUID]]="",0,1),1)</f>
        <v>0</v>
      </c>
      <c r="E186" s="59" t="s">
        <v>321</v>
      </c>
      <c r="F186" s="61" t="str">
        <f>_xlfn.IFNA(Checklist48[[#This Row],[RelatedPQ]],"NA")</f>
        <v>NA</v>
      </c>
      <c r="G186" s="61" t="e">
        <f>IF(Checklist48[[#This Row],[PIGUID]]="","",INDEX(S2PQ_relational[],MATCH(Checklist48[[#This Row],[PIGUID&amp;NO]],S2PQ_relational[PIGUID &amp; "NO"],0),2))</f>
        <v>#N/A</v>
      </c>
      <c r="H186" s="61" t="str">
        <f>Checklist48[[#This Row],[PIGUID]]&amp;"NO"</f>
        <v>4bwMg6Z6zSH5FhEBjItEWfNO</v>
      </c>
      <c r="I186" s="61" t="b">
        <f>IF(Checklist48[[#This Row],[PIGUID]]="","",INDEX(PIs[NA Exempt],MATCH(Checklist48[[#This Row],[PIGUID]],PIs[GUID],0),1))</f>
        <v>0</v>
      </c>
      <c r="J186" s="61" t="str">
        <f>IF(Checklist48[[#This Row],[SGUID]]="",IF(Checklist48[[#This Row],[SSGUID]]="",IF(Checklist48[[#This Row],[PIGUID]]="","",INDEX(PIs[[Column1]:[SS]],MATCH(Checklist48[[#This Row],[PIGUID]],PIs[GUID],0),2)),INDEX(PIs[[Column1]:[SS]],MATCH(Checklist48[[#This Row],[SSGUID]],PIs[SSGUID],0),18)),INDEX(PIs[[Column1]:[SS]],MATCH(Checklist48[[#This Row],[SGUID]],PIs[SGUID],0),14))</f>
        <v>FO 10.05</v>
      </c>
      <c r="K186" s="61" t="str">
        <f>IF(Checklist48[[#This Row],[SGUID]]="",IF(Checklist48[[#This Row],[SSGUID]]="",IF(Checklist48[[#This Row],[PIGUID]]="","",INDEX(PIs[[Column1]:[SS]],MATCH(Checklist48[[#This Row],[PIGUID]],PIs[GUID],0),4)),INDEX(PIs[[Column1]:[Ssbody]],MATCH(Checklist48[[#This Row],[SSGUID]],PIs[SSGUID],0),19)),INDEX(PIs[[Column1]:[SS]],MATCH(Checklist48[[#This Row],[SGUID]],PIs[SGUID],0),15))</f>
        <v>Op het bedrijf (binnen de bedrijfsgrenzen) zijn geen gebieden met wettelijke erkende beschermingswaarde (of effectief beschermd door andere middelen) omgezet in landbouwgebied of in andere vormen van grondgebruik sinds 1 januari 2014.</v>
      </c>
      <c r="L186" s="61" t="str">
        <f>IF(Checklist48[[#This Row],[SGUID]]="",IF(Checklist48[[#This Row],[SSGUID]]="",INDEX(PIs[[Column1]:[SS]],MATCH(Checklist48[[#This Row],[PIGUID]],PIs[GUID],0),6),""),"")</f>
        <v>Uit beschikbaar bewijs, zoals kaarten, luchtfoto’s, of documenten die zijn verstrekt door lokale of nationale autoriteiten of bevoegde dienstverleners, moet blijken dat er sinds 1 januari 2014 geen gebied is omgezet in landbouwgebied of in andere vormen van grondgebruik in delen van het bedrijf (binnen de bedrijfsgrenzen) die aan het volgende kenmerk voldoen: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v>
      </c>
      <c r="M186" s="61" t="str">
        <f>IF(Checklist48[[#This Row],[SSGUID]]="",IF(Checklist48[[#This Row],[PIGUID]]="","",INDEX(PIs[[Column1]:[SS]],MATCH(Checklist48[[#This Row],[PIGUID]],PIs[GUID],0),8)),"")</f>
        <v>Major Must</v>
      </c>
      <c r="N186" s="65"/>
      <c r="O186" s="65"/>
      <c r="P186" s="61" t="str">
        <f>IF(Checklist48[[#This Row],[ifna]]="NA","",IF(Checklist48[[#This Row],[RelatedPQ]]=0,"",IF(Checklist48[[#This Row],[RelatedPQ]]="","",IF((INDEX(S2PQ_relational[],MATCH(Checklist48[[#This Row],[PIGUID&amp;NO]],S2PQ_relational[PIGUID &amp; "NO"],0),1))=Checklist48[[#This Row],[PIGUID]],"niet van toepassing",""))))</f>
        <v/>
      </c>
      <c r="Q186" s="61" t="str">
        <f>IF(Checklist48[[#This Row],[N.v.t.]]="niet van toepassing",INDEX(S2PQ[[Stap 2 vragen]:[Justification]],MATCH(Checklist48[[#This Row],[RelatedPQ]],S2PQ[S2PQGUID],0),3),"")</f>
        <v/>
      </c>
      <c r="R186" s="65"/>
    </row>
    <row r="187" spans="1:18" ht="202.5" x14ac:dyDescent="0.25">
      <c r="A187" s="42"/>
      <c r="B187" s="59"/>
      <c r="C187" s="59"/>
      <c r="D187" s="60">
        <f>IF(Checklist48[[#This Row],[SGUID]]="",IF(Checklist48[[#This Row],[SSGUID]]="",0,1),1)</f>
        <v>0</v>
      </c>
      <c r="E187" s="59" t="s">
        <v>327</v>
      </c>
      <c r="F187" s="61" t="str">
        <f>_xlfn.IFNA(Checklist48[[#This Row],[RelatedPQ]],"NA")</f>
        <v>NA</v>
      </c>
      <c r="G187" s="61" t="e">
        <f>IF(Checklist48[[#This Row],[PIGUID]]="","",INDEX(S2PQ_relational[],MATCH(Checklist48[[#This Row],[PIGUID&amp;NO]],S2PQ_relational[PIGUID &amp; "NO"],0),2))</f>
        <v>#N/A</v>
      </c>
      <c r="H187" s="61" t="str">
        <f>Checklist48[[#This Row],[PIGUID]]&amp;"NO"</f>
        <v>3egXBnPjG5Gj9vM0NuVcFbNO</v>
      </c>
      <c r="I187" s="61" t="b">
        <f>IF(Checklist48[[#This Row],[PIGUID]]="","",INDEX(PIs[NA Exempt],MATCH(Checklist48[[#This Row],[PIGUID]],PIs[GUID],0),1))</f>
        <v>0</v>
      </c>
      <c r="J187" s="61" t="str">
        <f>IF(Checklist48[[#This Row],[SGUID]]="",IF(Checklist48[[#This Row],[SSGUID]]="",IF(Checklist48[[#This Row],[PIGUID]]="","",INDEX(PIs[[Column1]:[SS]],MATCH(Checklist48[[#This Row],[PIGUID]],PIs[GUID],0),2)),INDEX(PIs[[Column1]:[SS]],MATCH(Checklist48[[#This Row],[SSGUID]],PIs[SSGUID],0),18)),INDEX(PIs[[Column1]:[SS]],MATCH(Checklist48[[#This Row],[SGUID]],PIs[SGUID],0),14))</f>
        <v>FO 10.06</v>
      </c>
      <c r="K187" s="61" t="str">
        <f>IF(Checklist48[[#This Row],[SGUID]]="",IF(Checklist48[[#This Row],[SSGUID]]="",IF(Checklist48[[#This Row],[PIGUID]]="","",INDEX(PIs[[Column1]:[SS]],MATCH(Checklist48[[#This Row],[PIGUID]],PIs[GUID],0),4)),INDEX(PIs[[Column1]:[Ssbody]],MATCH(Checklist48[[#This Row],[SSGUID]],PIs[SSGUID],0),19)),INDEX(PIs[[Column1]:[SS]],MATCH(Checklist48[[#This Row],[SGUID]],PIs[SGUID],0),15))</f>
        <v>Op het bedrijf (binnen de bedrijfsgrenzen) zijn gebieden met wettelijk erkende beschermingswaarde (of effectief beschermd door andere middelen) die zijn omgezet in landbouwgebieden of in andere vormen van grondgebruik tussen 1 januari 2008 en 1 januari 2014 al hersteld, of worden nu hersteld, of gaan bindend hersteld worden.</v>
      </c>
      <c r="L187" s="61" t="str">
        <f>IF(Checklist48[[#This Row],[SGUID]]="",IF(Checklist48[[#This Row],[SSGUID]]="",INDEX(PIs[[Column1]:[SS]],MATCH(Checklist48[[#This Row],[PIGUID]],PIs[GUID],0),6),""),"")</f>
        <v>Uit beschikbaar bewijs, zoals kaarten, luchtfoto’s, of documenten die zijn verstrekt door lokale of nationale autoriteiten of bevoegde dienstverleners, moet blijken dat herstel is voltooid, of gaande is of gepland staat voor bindende implementatie, om de volledige omvang van de delen van het bedrijf terug te winnen (binnen de bedrijfsgrenzen) die aan het volgende kenmerk voldoen, waar die delen van het bedrijf zijn omgezet in landbouwgebied of in andere vormen van grondgebruik tussen 1 januari 2008 en 1 januari 2014: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v>
      </c>
      <c r="M187" s="61" t="str">
        <f>IF(Checklist48[[#This Row],[SSGUID]]="",IF(Checklist48[[#This Row],[PIGUID]]="","",INDEX(PIs[[Column1]:[SS]],MATCH(Checklist48[[#This Row],[PIGUID]],PIs[GUID],0),8)),"")</f>
        <v>Major Must</v>
      </c>
      <c r="N187" s="65"/>
      <c r="O187" s="65"/>
      <c r="P187" s="61" t="str">
        <f>IF(Checklist48[[#This Row],[ifna]]="NA","",IF(Checklist48[[#This Row],[RelatedPQ]]=0,"",IF(Checklist48[[#This Row],[RelatedPQ]]="","",IF((INDEX(S2PQ_relational[],MATCH(Checklist48[[#This Row],[PIGUID&amp;NO]],S2PQ_relational[PIGUID &amp; "NO"],0),1))=Checklist48[[#This Row],[PIGUID]],"niet van toepassing",""))))</f>
        <v/>
      </c>
      <c r="Q187" s="61" t="str">
        <f>IF(Checklist48[[#This Row],[N.v.t.]]="niet van toepassing",INDEX(S2PQ[[Stap 2 vragen]:[Justification]],MATCH(Checklist48[[#This Row],[RelatedPQ]],S2PQ[S2PQGUID],0),3),"")</f>
        <v/>
      </c>
      <c r="R187" s="65"/>
    </row>
    <row r="188" spans="1:18" ht="180" x14ac:dyDescent="0.25">
      <c r="A188" s="42"/>
      <c r="B188" s="59"/>
      <c r="C188" s="59"/>
      <c r="D188" s="60">
        <f>IF(Checklist48[[#This Row],[SGUID]]="",IF(Checklist48[[#This Row],[SSGUID]]="",0,1),1)</f>
        <v>0</v>
      </c>
      <c r="E188" s="59" t="s">
        <v>333</v>
      </c>
      <c r="F188" s="61" t="str">
        <f>_xlfn.IFNA(Checklist48[[#This Row],[RelatedPQ]],"NA")</f>
        <v>NA</v>
      </c>
      <c r="G188" s="61" t="e">
        <f>IF(Checklist48[[#This Row],[PIGUID]]="","",INDEX(S2PQ_relational[],MATCH(Checklist48[[#This Row],[PIGUID&amp;NO]],S2PQ_relational[PIGUID &amp; "NO"],0),2))</f>
        <v>#N/A</v>
      </c>
      <c r="H188" s="61" t="str">
        <f>Checklist48[[#This Row],[PIGUID]]&amp;"NO"</f>
        <v>2DznCTtvpRiz2P1ZGSQpKJNO</v>
      </c>
      <c r="I188" s="61" t="b">
        <f>IF(Checklist48[[#This Row],[PIGUID]]="","",INDEX(PIs[NA Exempt],MATCH(Checklist48[[#This Row],[PIGUID]],PIs[GUID],0),1))</f>
        <v>0</v>
      </c>
      <c r="J188" s="61" t="str">
        <f>IF(Checklist48[[#This Row],[SGUID]]="",IF(Checklist48[[#This Row],[SSGUID]]="",IF(Checklist48[[#This Row],[PIGUID]]="","",INDEX(PIs[[Column1]:[SS]],MATCH(Checklist48[[#This Row],[PIGUID]],PIs[GUID],0),2)),INDEX(PIs[[Column1]:[SS]],MATCH(Checklist48[[#This Row],[SSGUID]],PIs[SSGUID],0),18)),INDEX(PIs[[Column1]:[SS]],MATCH(Checklist48[[#This Row],[SGUID]],PIs[SGUID],0),14))</f>
        <v>FO 10.07</v>
      </c>
      <c r="K188"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is zich bewust van de regelgeving in het land van productie en van de beoogde markt van bestemming, voor zover deze bestaat, met betrekking tot invasieve uitheemse soorten.</v>
      </c>
      <c r="L188" s="61" t="str">
        <f>IF(Checklist48[[#This Row],[SGUID]]="",IF(Checklist48[[#This Row],[SSGUID]]="",INDEX(PIs[[Column1]:[SS]],MATCH(Checklist48[[#This Row],[PIGUID]],PIs[GUID],0),6),""),"")</f>
        <v>De producent of de klant van de producent behoort informatie beschikbaar te hebben over de regelgeving betreffende invasieve uitheemse soorten voor alle landen waarin is voorgenomen producten te produceren of te verhandelen (nationaal en/of internationaal). Er behoort een lijst met invasieve uitheemse soorten te zijn voor het land van productie en voor elk beoogd land van bestemming.
Dit is niet van toepassing als er geen lijst is die de invasieve uitheemse soorten voor het land van productie of bestemming specificeert.
Dit is niet van toepassing als de producent niet op de hoogte is van het land van bestemming van het product.</v>
      </c>
      <c r="M188" s="61" t="str">
        <f>IF(Checklist48[[#This Row],[SSGUID]]="",IF(Checklist48[[#This Row],[PIGUID]]="","",INDEX(PIs[[Column1]:[SS]],MATCH(Checklist48[[#This Row],[PIGUID]],PIs[GUID],0),8)),"")</f>
        <v>Aanbeveling</v>
      </c>
      <c r="N188" s="65"/>
      <c r="O188" s="65"/>
      <c r="P188" s="61" t="str">
        <f>IF(Checklist48[[#This Row],[ifna]]="NA","",IF(Checklist48[[#This Row],[RelatedPQ]]=0,"",IF(Checklist48[[#This Row],[RelatedPQ]]="","",IF((INDEX(S2PQ_relational[],MATCH(Checklist48[[#This Row],[PIGUID&amp;NO]],S2PQ_relational[PIGUID &amp; "NO"],0),1))=Checklist48[[#This Row],[PIGUID]],"niet van toepassing",""))))</f>
        <v/>
      </c>
      <c r="Q188" s="61" t="str">
        <f>IF(Checklist48[[#This Row],[N.v.t.]]="niet van toepassing",INDEX(S2PQ[[Stap 2 vragen]:[Justification]],MATCH(Checklist48[[#This Row],[RelatedPQ]],S2PQ[S2PQGUID],0),3),"")</f>
        <v/>
      </c>
      <c r="R188" s="65"/>
    </row>
    <row r="189" spans="1:18" ht="101.25" x14ac:dyDescent="0.25">
      <c r="A189" s="42"/>
      <c r="B189" s="59"/>
      <c r="C189" s="59"/>
      <c r="D189" s="60">
        <f>IF(Checklist48[[#This Row],[SGUID]]="",IF(Checklist48[[#This Row],[SSGUID]]="",0,1),1)</f>
        <v>0</v>
      </c>
      <c r="E189" s="59" t="s">
        <v>353</v>
      </c>
      <c r="F189" s="61" t="str">
        <f>_xlfn.IFNA(Checklist48[[#This Row],[RelatedPQ]],"NA")</f>
        <v>NA</v>
      </c>
      <c r="G189" s="61" t="e">
        <f>IF(Checklist48[[#This Row],[PIGUID]]="","",INDEX(S2PQ_relational[],MATCH(Checklist48[[#This Row],[PIGUID&amp;NO]],S2PQ_relational[PIGUID &amp; "NO"],0),2))</f>
        <v>#N/A</v>
      </c>
      <c r="H189" s="61" t="str">
        <f>Checklist48[[#This Row],[PIGUID]]&amp;"NO"</f>
        <v>51s66F4cAuh8nQZEHezyxlNO</v>
      </c>
      <c r="I189" s="61" t="b">
        <f>IF(Checklist48[[#This Row],[PIGUID]]="","",INDEX(PIs[NA Exempt],MATCH(Checklist48[[#This Row],[PIGUID]],PIs[GUID],0),1))</f>
        <v>0</v>
      </c>
      <c r="J189" s="61" t="str">
        <f>IF(Checklist48[[#This Row],[SGUID]]="",IF(Checklist48[[#This Row],[SSGUID]]="",IF(Checklist48[[#This Row],[PIGUID]]="","",INDEX(PIs[[Column1]:[SS]],MATCH(Checklist48[[#This Row],[PIGUID]],PIs[GUID],0),2)),INDEX(PIs[[Column1]:[SS]],MATCH(Checklist48[[#This Row],[SSGUID]],PIs[SSGUID],0),18)),INDEX(PIs[[Column1]:[SS]],MATCH(Checklist48[[#This Row],[SGUID]],PIs[SGUID],0),14))</f>
        <v>FO 10.08</v>
      </c>
      <c r="K189"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onderneemt actie om te voorkomen dat invasieve uitheemse soorten worden geïntroduceerd of vrijgegeven in het productiesysteem en het naburige ecosysteem.</v>
      </c>
      <c r="L189" s="61" t="str">
        <f>IF(Checklist48[[#This Row],[SGUID]]="",IF(Checklist48[[#This Row],[SSGUID]]="",INDEX(PIs[[Column1]:[SS]],MATCH(Checklist48[[#This Row],[PIGUID]],PIs[GUID],0),6),""),"")</f>
        <v>De producent behoort zich bewust te zijn van een lijst met invasieve uitheemse soorten die als zodanig worden beschouwd door het land van productie, als een dergelijke lijst bestaat.
De producent behoort aan te tonen dat er maatregelen zijn genomen om productie, marketing, introductie of vrijgave van deze soorten in het bedrijf en/of het naburige ecosysteem te voorkomen.</v>
      </c>
      <c r="M189" s="61" t="str">
        <f>IF(Checklist48[[#This Row],[SSGUID]]="",IF(Checklist48[[#This Row],[PIGUID]]="","",INDEX(PIs[[Column1]:[SS]],MATCH(Checklist48[[#This Row],[PIGUID]],PIs[GUID],0),8)),"")</f>
        <v>Aanbeveling</v>
      </c>
      <c r="N189" s="65"/>
      <c r="O189" s="65"/>
      <c r="P189" s="61" t="str">
        <f>IF(Checklist48[[#This Row],[ifna]]="NA","",IF(Checklist48[[#This Row],[RelatedPQ]]=0,"",IF(Checklist48[[#This Row],[RelatedPQ]]="","",IF((INDEX(S2PQ_relational[],MATCH(Checklist48[[#This Row],[PIGUID&amp;NO]],S2PQ_relational[PIGUID &amp; "NO"],0),1))=Checklist48[[#This Row],[PIGUID]],"niet van toepassing",""))))</f>
        <v/>
      </c>
      <c r="Q189" s="61" t="str">
        <f>IF(Checklist48[[#This Row],[N.v.t.]]="niet van toepassing",INDEX(S2PQ[[Stap 2 vragen]:[Justification]],MATCH(Checklist48[[#This Row],[RelatedPQ]],S2PQ[S2PQGUID],0),3),"")</f>
        <v/>
      </c>
      <c r="R189" s="65"/>
    </row>
    <row r="190" spans="1:18" ht="22.5" x14ac:dyDescent="0.25">
      <c r="A190" s="42"/>
      <c r="B190" s="59" t="s">
        <v>365</v>
      </c>
      <c r="C190" s="59"/>
      <c r="D190" s="60">
        <f>IF(Checklist48[[#This Row],[SGUID]]="",IF(Checklist48[[#This Row],[SSGUID]]="",0,1),1)</f>
        <v>1</v>
      </c>
      <c r="E190" s="59"/>
      <c r="F190" s="61" t="str">
        <f>_xlfn.IFNA(Checklist48[[#This Row],[RelatedPQ]],"NA")</f>
        <v/>
      </c>
      <c r="G190" s="61" t="str">
        <f>IF(Checklist48[[#This Row],[PIGUID]]="","",INDEX(S2PQ_relational[],MATCH(Checklist48[[#This Row],[PIGUID&amp;NO]],S2PQ_relational[PIGUID &amp; "NO"],0),2))</f>
        <v/>
      </c>
      <c r="H190" s="61" t="str">
        <f>Checklist48[[#This Row],[PIGUID]]&amp;"NO"</f>
        <v>NO</v>
      </c>
      <c r="I190" s="61" t="str">
        <f>IF(Checklist48[[#This Row],[PIGUID]]="","",INDEX(PIs[NA Exempt],MATCH(Checklist48[[#This Row],[PIGUID]],PIs[GUID],0),1))</f>
        <v/>
      </c>
      <c r="J190"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FO 11 ENERGIE-EFFICIËNTIE </v>
      </c>
      <c r="K190" s="61" t="str">
        <f>IF(Checklist48[[#This Row],[SGUID]]="",IF(Checklist48[[#This Row],[SSGUID]]="",IF(Checklist48[[#This Row],[PIGUID]]="","",INDEX(PIs[[Column1]:[SS]],MATCH(Checklist48[[#This Row],[PIGUID]],PIs[GUID],0),4)),INDEX(PIs[[Column1]:[Ssbody]],MATCH(Checklist48[[#This Row],[SSGUID]],PIs[SSGUID],0),19)),INDEX(PIs[[Column1]:[SS]],MATCH(Checklist48[[#This Row],[SGUID]],PIs[SGUID],0),15))</f>
        <v>-</v>
      </c>
      <c r="L190" s="61" t="str">
        <f>IF(Checklist48[[#This Row],[SGUID]]="",IF(Checklist48[[#This Row],[SSGUID]]="",INDEX(PIs[[Column1]:[SS]],MATCH(Checklist48[[#This Row],[PIGUID]],PIs[GUID],0),6),""),"")</f>
        <v/>
      </c>
      <c r="M190" s="61" t="str">
        <f>IF(Checklist48[[#This Row],[SSGUID]]="",IF(Checklist48[[#This Row],[PIGUID]]="","",INDEX(PIs[[Column1]:[SS]],MATCH(Checklist48[[#This Row],[PIGUID]],PIs[GUID],0),8)),"")</f>
        <v/>
      </c>
      <c r="N190" s="65"/>
      <c r="O190" s="65"/>
      <c r="P190" s="61" t="str">
        <f>IF(Checklist48[[#This Row],[ifna]]="NA","",IF(Checklist48[[#This Row],[RelatedPQ]]=0,"",IF(Checklist48[[#This Row],[RelatedPQ]]="","",IF((INDEX(S2PQ_relational[],MATCH(Checklist48[[#This Row],[PIGUID&amp;NO]],S2PQ_relational[PIGUID &amp; "NO"],0),1))=Checklist48[[#This Row],[PIGUID]],"niet van toepassing",""))))</f>
        <v/>
      </c>
      <c r="Q190" s="61" t="str">
        <f>IF(Checklist48[[#This Row],[N.v.t.]]="niet van toepassing",INDEX(S2PQ[[Stap 2 vragen]:[Justification]],MATCH(Checklist48[[#This Row],[RelatedPQ]],S2PQ[S2PQGUID],0),3),"")</f>
        <v/>
      </c>
      <c r="R190" s="65"/>
    </row>
    <row r="191" spans="1:18" ht="33.75" hidden="1" x14ac:dyDescent="0.25">
      <c r="A191" s="42"/>
      <c r="B191" s="59"/>
      <c r="C191" s="59" t="s">
        <v>248</v>
      </c>
      <c r="D191" s="60">
        <f>IF(Checklist48[[#This Row],[SGUID]]="",IF(Checklist48[[#This Row],[SSGUID]]="",0,1),1)</f>
        <v>1</v>
      </c>
      <c r="E191" s="59"/>
      <c r="F191" s="61" t="str">
        <f>_xlfn.IFNA(Checklist48[[#This Row],[RelatedPQ]],"NA")</f>
        <v/>
      </c>
      <c r="G191" s="61" t="str">
        <f>IF(Checklist48[[#This Row],[PIGUID]]="","",INDEX(S2PQ_relational[],MATCH(Checklist48[[#This Row],[PIGUID&amp;NO]],S2PQ_relational[PIGUID &amp; "NO"],0),2))</f>
        <v/>
      </c>
      <c r="H191" s="61" t="str">
        <f>Checklist48[[#This Row],[PIGUID]]&amp;"NO"</f>
        <v>NO</v>
      </c>
      <c r="I191" s="61" t="str">
        <f>IF(Checklist48[[#This Row],[PIGUID]]="","",INDEX(PIs[NA Exempt],MATCH(Checklist48[[#This Row],[PIGUID]],PIs[GUID],0),1))</f>
        <v/>
      </c>
      <c r="J191" s="61" t="str">
        <f>IF(Checklist48[[#This Row],[SGUID]]="",IF(Checklist48[[#This Row],[SSGUID]]="",IF(Checklist48[[#This Row],[PIGUID]]="","",INDEX(PIs[[Column1]:[SS]],MATCH(Checklist48[[#This Row],[PIGUID]],PIs[GUID],0),2)),INDEX(PIs[[Column1]:[SS]],MATCH(Checklist48[[#This Row],[SSGUID]],PIs[SSGUID],0),18)),INDEX(PIs[[Column1]:[SS]],MATCH(Checklist48[[#This Row],[SGUID]],PIs[SGUID],0),14))</f>
        <v>-</v>
      </c>
      <c r="K191" s="61" t="str">
        <f>IF(Checklist48[[#This Row],[SGUID]]="",IF(Checklist48[[#This Row],[SSGUID]]="",IF(Checklist48[[#This Row],[PIGUID]]="","",INDEX(PIs[[Column1]:[SS]],MATCH(Checklist48[[#This Row],[PIGUID]],PIs[GUID],0),4)),INDEX(PIs[[Column1]:[Ssbody]],MATCH(Checklist48[[#This Row],[SSGUID]],PIs[SSGUID],0),19)),INDEX(PIs[[Column1]:[SS]],MATCH(Checklist48[[#This Row],[SGUID]],PIs[SGUID],0),15))</f>
        <v>-</v>
      </c>
      <c r="L191" s="61" t="str">
        <f>IF(Checklist48[[#This Row],[SGUID]]="",IF(Checklist48[[#This Row],[SSGUID]]="",INDEX(PIs[[Column1]:[SS]],MATCH(Checklist48[[#This Row],[PIGUID]],PIs[GUID],0),6),""),"")</f>
        <v/>
      </c>
      <c r="M191" s="61" t="str">
        <f>IF(Checklist48[[#This Row],[SSGUID]]="",IF(Checklist48[[#This Row],[PIGUID]]="","",INDEX(PIs[[Column1]:[SS]],MATCH(Checklist48[[#This Row],[PIGUID]],PIs[GUID],0),8)),"")</f>
        <v/>
      </c>
      <c r="N191" s="65"/>
      <c r="O191" s="65"/>
      <c r="P191" s="61" t="str">
        <f>IF(Checklist48[[#This Row],[ifna]]="NA","",IF(Checklist48[[#This Row],[RelatedPQ]]=0,"",IF(Checklist48[[#This Row],[RelatedPQ]]="","",IF((INDEX(S2PQ_relational[],MATCH(Checklist48[[#This Row],[PIGUID&amp;NO]],S2PQ_relational[PIGUID &amp; "NO"],0),1))=Checklist48[[#This Row],[PIGUID]],"niet van toepassing",""))))</f>
        <v/>
      </c>
      <c r="Q191" s="61" t="str">
        <f>IF(Checklist48[[#This Row],[N.v.t.]]="niet van toepassing",INDEX(S2PQ[[Stap 2 vragen]:[Justification]],MATCH(Checklist48[[#This Row],[RelatedPQ]],S2PQ[S2PQGUID],0),3),"")</f>
        <v/>
      </c>
      <c r="R191" s="65"/>
    </row>
    <row r="192" spans="1:18" ht="202.5" x14ac:dyDescent="0.25">
      <c r="A192" s="42"/>
      <c r="B192" s="59"/>
      <c r="C192" s="59"/>
      <c r="D192" s="60">
        <f>IF(Checklist48[[#This Row],[SGUID]]="",IF(Checklist48[[#This Row],[SSGUID]]="",0,1),1)</f>
        <v>0</v>
      </c>
      <c r="E192" s="59" t="s">
        <v>359</v>
      </c>
      <c r="F192" s="61" t="str">
        <f>_xlfn.IFNA(Checklist48[[#This Row],[RelatedPQ]],"NA")</f>
        <v>NA</v>
      </c>
      <c r="G192" s="61" t="e">
        <f>IF(Checklist48[[#This Row],[PIGUID]]="","",INDEX(S2PQ_relational[],MATCH(Checklist48[[#This Row],[PIGUID&amp;NO]],S2PQ_relational[PIGUID &amp; "NO"],0),2))</f>
        <v>#N/A</v>
      </c>
      <c r="H192" s="61" t="str">
        <f>Checklist48[[#This Row],[PIGUID]]&amp;"NO"</f>
        <v>27FMOAVaX4IEkKoIk7PSnINO</v>
      </c>
      <c r="I192" s="61" t="b">
        <f>IF(Checklist48[[#This Row],[PIGUID]]="","",INDEX(PIs[NA Exempt],MATCH(Checklist48[[#This Row],[PIGUID]],PIs[GUID],0),1))</f>
        <v>0</v>
      </c>
      <c r="J192" s="61" t="str">
        <f>IF(Checklist48[[#This Row],[SGUID]]="",IF(Checklist48[[#This Row],[SSGUID]]="",IF(Checklist48[[#This Row],[PIGUID]]="","",INDEX(PIs[[Column1]:[SS]],MATCH(Checklist48[[#This Row],[PIGUID]],PIs[GUID],0),2)),INDEX(PIs[[Column1]:[SS]],MATCH(Checklist48[[#This Row],[SSGUID]],PIs[SSGUID],0),18)),INDEX(PIs[[Column1]:[SS]],MATCH(Checklist48[[#This Row],[SGUID]],PIs[SGUID],0),14))</f>
        <v>FO 11.01</v>
      </c>
      <c r="K192" s="61" t="str">
        <f>IF(Checklist48[[#This Row],[SGUID]]="",IF(Checklist48[[#This Row],[SSGUID]]="",IF(Checklist48[[#This Row],[PIGUID]]="","",INDEX(PIs[[Column1]:[SS]],MATCH(Checklist48[[#This Row],[PIGUID]],PIs[GUID],0),4)),INDEX(PIs[[Column1]:[Ssbody]],MATCH(Checklist48[[#This Row],[SSGUID]],PIs[SSGUID],0),19)),INDEX(PIs[[Column1]:[SS]],MATCH(Checklist48[[#This Row],[SGUID]],PIs[SGUID],0),15))</f>
        <v>Het energieverbruik van het bedrijf wordt bijgehouden.</v>
      </c>
      <c r="L192" s="61" t="str">
        <f>IF(Checklist48[[#This Row],[SGUID]]="",IF(Checklist48[[#This Row],[SSGUID]]="",INDEX(PIs[[Column1]:[SS]],MATCH(Checklist48[[#This Row],[PIGUID]],PIs[GUID],0),6),""),"")</f>
        <v>Er moeten registraties aanwezig zijn van het energieverbruik op het bedrijf (bijv. facturen waar het energieverbruik gedetailleerd wordt beschreven). De producent (of, indien van toepassing, de manager kwaliteitsbeheersysteem (QMS)) moet zich bewust zijn van:
\- waar en hoe energie verbruikt wordt (proces, machines, overig);
\- hoeveelheid gebruikte energie per bron (elektriciteit, brandstoffen, overige);
\- aandeel gebruikte hernieuwbare versus niet-hernieuwbare energie, als dergelijke informatie beschikbaar is.
Bij afwezigheid van energiemeters (bijv. bij kleine producenten), zijn ramingen aanvaardbaar.
Bij Optie 2 producentengroepen is bewijs op QMS-niveau aanvaardbaar.</v>
      </c>
      <c r="M192" s="61" t="str">
        <f>IF(Checklist48[[#This Row],[SSGUID]]="",IF(Checklist48[[#This Row],[PIGUID]]="","",INDEX(PIs[[Column1]:[SS]],MATCH(Checklist48[[#This Row],[PIGUID]],PIs[GUID],0),8)),"")</f>
        <v>Major Must</v>
      </c>
      <c r="N192" s="65"/>
      <c r="O192" s="65"/>
      <c r="P192" s="61" t="str">
        <f>IF(Checklist48[[#This Row],[ifna]]="NA","",IF(Checklist48[[#This Row],[RelatedPQ]]=0,"",IF(Checklist48[[#This Row],[RelatedPQ]]="","",IF((INDEX(S2PQ_relational[],MATCH(Checklist48[[#This Row],[PIGUID&amp;NO]],S2PQ_relational[PIGUID &amp; "NO"],0),1))=Checklist48[[#This Row],[PIGUID]],"niet van toepassing",""))))</f>
        <v/>
      </c>
      <c r="Q192" s="61" t="str">
        <f>IF(Checklist48[[#This Row],[N.v.t.]]="niet van toepassing",INDEX(S2PQ[[Stap 2 vragen]:[Justification]],MATCH(Checklist48[[#This Row],[RelatedPQ]],S2PQ[S2PQGUID],0),3),"")</f>
        <v/>
      </c>
      <c r="R192" s="65"/>
    </row>
    <row r="193" spans="1:18" ht="135" x14ac:dyDescent="0.25">
      <c r="A193" s="42"/>
      <c r="B193" s="59"/>
      <c r="C193" s="59"/>
      <c r="D193" s="60">
        <f>IF(Checklist48[[#This Row],[SGUID]]="",IF(Checklist48[[#This Row],[SSGUID]]="",0,1),1)</f>
        <v>0</v>
      </c>
      <c r="E193" s="59" t="s">
        <v>392</v>
      </c>
      <c r="F193" s="61" t="str">
        <f>_xlfn.IFNA(Checklist48[[#This Row],[RelatedPQ]],"NA")</f>
        <v>NA</v>
      </c>
      <c r="G193" s="61" t="e">
        <f>IF(Checklist48[[#This Row],[PIGUID]]="","",INDEX(S2PQ_relational[],MATCH(Checklist48[[#This Row],[PIGUID&amp;NO]],S2PQ_relational[PIGUID &amp; "NO"],0),2))</f>
        <v>#N/A</v>
      </c>
      <c r="H193" s="61" t="str">
        <f>Checklist48[[#This Row],[PIGUID]]&amp;"NO"</f>
        <v>3JRs9sAPxoXUahQZyIHx5jNO</v>
      </c>
      <c r="I193" s="61" t="b">
        <f>IF(Checklist48[[#This Row],[PIGUID]]="","",INDEX(PIs[NA Exempt],MATCH(Checklist48[[#This Row],[PIGUID]],PIs[GUID],0),1))</f>
        <v>0</v>
      </c>
      <c r="J193" s="61" t="str">
        <f>IF(Checklist48[[#This Row],[SGUID]]="",IF(Checklist48[[#This Row],[SSGUID]]="",IF(Checklist48[[#This Row],[PIGUID]]="","",INDEX(PIs[[Column1]:[SS]],MATCH(Checklist48[[#This Row],[PIGUID]],PIs[GUID],0),2)),INDEX(PIs[[Column1]:[SS]],MATCH(Checklist48[[#This Row],[SSGUID]],PIs[SSGUID],0),18)),INDEX(PIs[[Column1]:[SS]],MATCH(Checklist48[[#This Row],[SGUID]],PIs[SGUID],0),14))</f>
        <v>FO 11.02</v>
      </c>
      <c r="K193"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plan voor het verbeteren van de energie-efficiëntie op het bedrijf, dat gebaseerd is op het resultaat van het bijhouden van het energieverbruik.</v>
      </c>
      <c r="L193" s="61" t="str">
        <f>IF(Checklist48[[#This Row],[SGUID]]="",IF(Checklist48[[#This Row],[SSGUID]]="",INDEX(PIs[[Column1]:[SS]],MATCH(Checklist48[[#This Row],[PIGUID]],PIs[GUID],0),6),""),"")</f>
        <v>Er moet bewijs zijn dat de registraties van energie ten minste jaarlijks worden geanalyseerd om:
\- kansen te identificeren voor het verbeteren van de energie-efficiëntie;
\- zelfgedefinieerde doelen op te stellen.
Aanvaardbare metrische gegevens kunnen bijvoorbeeld zijn: de totale hoeveelheid gebruikte energie op het bedrijf per maand.
Landbouwmachines/installaties moeten worden geselecteerd en goed worden onderhouden voor een optimaal energieverbruik.</v>
      </c>
      <c r="M193" s="61" t="str">
        <f>IF(Checklist48[[#This Row],[SSGUID]]="",IF(Checklist48[[#This Row],[PIGUID]]="","",INDEX(PIs[[Column1]:[SS]],MATCH(Checklist48[[#This Row],[PIGUID]],PIs[GUID],0),8)),"")</f>
        <v>Minor Must</v>
      </c>
      <c r="N193" s="65"/>
      <c r="O193" s="65"/>
      <c r="P193" s="61" t="str">
        <f>IF(Checklist48[[#This Row],[ifna]]="NA","",IF(Checklist48[[#This Row],[RelatedPQ]]=0,"",IF(Checklist48[[#This Row],[RelatedPQ]]="","",IF((INDEX(S2PQ_relational[],MATCH(Checklist48[[#This Row],[PIGUID&amp;NO]],S2PQ_relational[PIGUID &amp; "NO"],0),1))=Checklist48[[#This Row],[PIGUID]],"niet van toepassing",""))))</f>
        <v/>
      </c>
      <c r="Q193" s="61" t="str">
        <f>IF(Checklist48[[#This Row],[N.v.t.]]="niet van toepassing",INDEX(S2PQ[[Stap 2 vragen]:[Justification]],MATCH(Checklist48[[#This Row],[RelatedPQ]],S2PQ[S2PQGUID],0),3),"")</f>
        <v/>
      </c>
      <c r="R193" s="65"/>
    </row>
    <row r="194" spans="1:18" ht="101.25" x14ac:dyDescent="0.25">
      <c r="A194" s="42"/>
      <c r="B194" s="59"/>
      <c r="C194" s="59"/>
      <c r="D194" s="60">
        <f>IF(Checklist48[[#This Row],[SGUID]]="",IF(Checklist48[[#This Row],[SSGUID]]="",0,1),1)</f>
        <v>0</v>
      </c>
      <c r="E194" s="59" t="s">
        <v>386</v>
      </c>
      <c r="F194" s="61" t="str">
        <f>_xlfn.IFNA(Checklist48[[#This Row],[RelatedPQ]],"NA")</f>
        <v>NA</v>
      </c>
      <c r="G194" s="61" t="e">
        <f>IF(Checklist48[[#This Row],[PIGUID]]="","",INDEX(S2PQ_relational[],MATCH(Checklist48[[#This Row],[PIGUID&amp;NO]],S2PQ_relational[PIGUID &amp; "NO"],0),2))</f>
        <v>#N/A</v>
      </c>
      <c r="H194" s="61" t="str">
        <f>Checklist48[[#This Row],[PIGUID]]&amp;"NO"</f>
        <v>3k15VkplHGX2PgLKNCmrCzNO</v>
      </c>
      <c r="I194" s="61" t="b">
        <f>IF(Checklist48[[#This Row],[PIGUID]]="","",INDEX(PIs[NA Exempt],MATCH(Checklist48[[#This Row],[PIGUID]],PIs[GUID],0),1))</f>
        <v>0</v>
      </c>
      <c r="J194" s="61" t="str">
        <f>IF(Checklist48[[#This Row],[SGUID]]="",IF(Checklist48[[#This Row],[SSGUID]]="",IF(Checklist48[[#This Row],[PIGUID]]="","",INDEX(PIs[[Column1]:[SS]],MATCH(Checklist48[[#This Row],[PIGUID]],PIs[GUID],0),2)),INDEX(PIs[[Column1]:[SS]],MATCH(Checklist48[[#This Row],[SSGUID]],PIs[SSGUID],0),18)),INDEX(PIs[[Column1]:[SS]],MATCH(Checklist48[[#This Row],[SGUID]],PIs[SGUID],0),14))</f>
        <v>FO 11.03</v>
      </c>
      <c r="K194" s="61" t="str">
        <f>IF(Checklist48[[#This Row],[SGUID]]="",IF(Checklist48[[#This Row],[SSGUID]]="",IF(Checklist48[[#This Row],[PIGUID]]="","",INDEX(PIs[[Column1]:[SS]],MATCH(Checklist48[[#This Row],[PIGUID]],PIs[GUID],0),4)),INDEX(PIs[[Column1]:[Ssbody]],MATCH(Checklist48[[#This Row],[SSGUID]],PIs[SSGUID],0),19)),INDEX(PIs[[Column1]:[SS]],MATCH(Checklist48[[#This Row],[SGUID]],PIs[SGUID],0),15))</f>
        <v>In het plan voor het verbeteren van de energie-efficiënte wordt gekeken naar het minimaliseren van het gebruik van niet-hernieuwbare energie.</v>
      </c>
      <c r="L194" s="61" t="str">
        <f>IF(Checklist48[[#This Row],[SGUID]]="",IF(Checklist48[[#This Row],[SSGUID]]="",INDEX(PIs[[Column1]:[SS]],MATCH(Checklist48[[#This Row],[PIGUID]],PIs[GUID],0),6),""),"")</f>
        <v>De producent moet overwegen om het gebruik van niet-hernieuwbare energie tot het minimum te beperken en in plaats daarvan hernieuwbare energie te gebruiken.
Een voorbeeld van een metrisch gegeven dat gebruikt kan worden om het gebruik van niet-hernieuwbare energie te volgen is: het aandeel hernieuwbare/niet-hernieuwbare bronnen als percentage (%) van het totaal.</v>
      </c>
      <c r="M194" s="61" t="str">
        <f>IF(Checklist48[[#This Row],[SSGUID]]="",IF(Checklist48[[#This Row],[PIGUID]]="","",INDEX(PIs[[Column1]:[SS]],MATCH(Checklist48[[#This Row],[PIGUID]],PIs[GUID],0),8)),"")</f>
        <v>Minor Must</v>
      </c>
      <c r="N194" s="65"/>
      <c r="O194" s="65"/>
      <c r="P194" s="61" t="str">
        <f>IF(Checklist48[[#This Row],[ifna]]="NA","",IF(Checklist48[[#This Row],[RelatedPQ]]=0,"",IF(Checklist48[[#This Row],[RelatedPQ]]="","",IF((INDEX(S2PQ_relational[],MATCH(Checklist48[[#This Row],[PIGUID&amp;NO]],S2PQ_relational[PIGUID &amp; "NO"],0),1))=Checklist48[[#This Row],[PIGUID]],"niet van toepassing",""))))</f>
        <v/>
      </c>
      <c r="Q194" s="61" t="str">
        <f>IF(Checklist48[[#This Row],[N.v.t.]]="niet van toepassing",INDEX(S2PQ[[Stap 2 vragen]:[Justification]],MATCH(Checklist48[[#This Row],[RelatedPQ]],S2PQ[S2PQGUID],0),3),"")</f>
        <v/>
      </c>
      <c r="R194" s="65"/>
    </row>
    <row r="195" spans="1:18" ht="270" x14ac:dyDescent="0.25">
      <c r="A195" s="42"/>
      <c r="B195" s="59"/>
      <c r="C195" s="59"/>
      <c r="D195" s="60">
        <f>IF(Checklist48[[#This Row],[SGUID]]="",IF(Checklist48[[#This Row],[SSGUID]]="",0,1),1)</f>
        <v>0</v>
      </c>
      <c r="E195" s="59" t="s">
        <v>750</v>
      </c>
      <c r="F195" s="61" t="str">
        <f>_xlfn.IFNA(Checklist48[[#This Row],[RelatedPQ]],"NA")</f>
        <v>NA</v>
      </c>
      <c r="G195" s="61" t="e">
        <f>IF(Checklist48[[#This Row],[PIGUID]]="","",INDEX(S2PQ_relational[],MATCH(Checklist48[[#This Row],[PIGUID&amp;NO]],S2PQ_relational[PIGUID &amp; "NO"],0),2))</f>
        <v>#N/A</v>
      </c>
      <c r="H195" s="61" t="str">
        <f>Checklist48[[#This Row],[PIGUID]]&amp;"NO"</f>
        <v>7hKDqZkTX1Q5kvgZ0W5O7MNO</v>
      </c>
      <c r="I195" s="61" t="b">
        <f>IF(Checklist48[[#This Row],[PIGUID]]="","",INDEX(PIs[NA Exempt],MATCH(Checklist48[[#This Row],[PIGUID]],PIs[GUID],0),1))</f>
        <v>0</v>
      </c>
      <c r="J195" s="61" t="str">
        <f>IF(Checklist48[[#This Row],[SGUID]]="",IF(Checklist48[[#This Row],[SSGUID]]="",IF(Checklist48[[#This Row],[PIGUID]]="","",INDEX(PIs[[Column1]:[SS]],MATCH(Checklist48[[#This Row],[PIGUID]],PIs[GUID],0),2)),INDEX(PIs[[Column1]:[SS]],MATCH(Checklist48[[#This Row],[SSGUID]],PIs[SSGUID],0),18)),INDEX(PIs[[Column1]:[SS]],MATCH(Checklist48[[#This Row],[SGUID]],PIs[SGUID],0),14))</f>
        <v>FO 11.04</v>
      </c>
      <c r="K195" s="61" t="str">
        <f>IF(Checklist48[[#This Row],[SGUID]]="",IF(Checklist48[[#This Row],[SSGUID]]="",IF(Checklist48[[#This Row],[PIGUID]]="","",INDEX(PIs[[Column1]:[SS]],MATCH(Checklist48[[#This Row],[PIGUID]],PIs[GUID],0),4)),INDEX(PIs[[Column1]:[Ssbody]],MATCH(Checklist48[[#This Row],[SSGUID]],PIs[SSGUID],0),19)),INDEX(PIs[[Column1]:[SS]],MATCH(Checklist48[[#This Row],[SGUID]],PIs[SGUID],0),15))</f>
        <v>Het bedrijf draagt bij aan het verminderen van de uitstoot van broeikasgassen en aan het verwijderen ervan uit de atmosfeer.
\*Broeikasgassen verwijzen naar koolstofdioxide (CO₂), methaan (CH₄), stikstofoxide (N₂O) en gefluoreerde gassen. Als gevolg van hun gevarieerde potentieel om bij te dragen aan de opwarming van de aarde, worden ze soms berekend als CO₂-equivalenten (CO₂e).</v>
      </c>
      <c r="L195" s="61" t="str">
        <f>IF(Checklist48[[#This Row],[SGUID]]="",IF(Checklist48[[#This Row],[SSGUID]]="",INDEX(PIs[[Column1]:[SS]],MATCH(Checklist48[[#This Row],[PIGUID]],PIs[GUID],0),6),""),"")</f>
        <v>Beschikbaar bewijs behoort bijvoorbeeld aan te geven dat de producent:
\- zich bewust is van en kennis heeft van de manier waarop activiteiten op het bedrijf kunnen bijdragen aan het verminderen van de uitstoot van broeikasgassen en deze te verwijderen uit de atmosfeer, bijvoorbeeld in samenhang met energie, bodemgezondheid, meststoffen en organisch afval;
\- zich voorbereidt om landbouwpraktijken te implementeren, of ze al geïmplementeerd heeft, die de vorming van organische koolstof in bodems en biomassa mogelijk te maken, bijvoorbeeld:
\- beheer van gewasresten (begraven van resten, zaaien op resten);
\- gebruik van dekvruchten in gewasrotatie, diversificatie van gewasrotatie, minimale of geen grondbewerking;
\- vermindering van vrijgave van nutriënten in meststofbeheer;
\- herstel van ecosystemen.
Bij Optie 2 producentengroepen, is bewijs op kwaliteitsbeheersysteem (QMS)-niveau aanvaardbaar.</v>
      </c>
      <c r="M195" s="61" t="str">
        <f>IF(Checklist48[[#This Row],[SSGUID]]="",IF(Checklist48[[#This Row],[PIGUID]]="","",INDEX(PIs[[Column1]:[SS]],MATCH(Checklist48[[#This Row],[PIGUID]],PIs[GUID],0),8)),"")</f>
        <v>Aanbeveling</v>
      </c>
      <c r="N195" s="65"/>
      <c r="O195" s="65"/>
      <c r="P195" s="61" t="str">
        <f>IF(Checklist48[[#This Row],[ifna]]="NA","",IF(Checklist48[[#This Row],[RelatedPQ]]=0,"",IF(Checklist48[[#This Row],[RelatedPQ]]="","",IF((INDEX(S2PQ_relational[],MATCH(Checklist48[[#This Row],[PIGUID&amp;NO]],S2PQ_relational[PIGUID &amp; "NO"],0),1))=Checklist48[[#This Row],[PIGUID]],"niet van toepassing",""))))</f>
        <v/>
      </c>
      <c r="Q195" s="61" t="str">
        <f>IF(Checklist48[[#This Row],[N.v.t.]]="niet van toepassing",INDEX(S2PQ[[Stap 2 vragen]:[Justification]],MATCH(Checklist48[[#This Row],[RelatedPQ]],S2PQ[S2PQGUID],0),3),"")</f>
        <v/>
      </c>
      <c r="R195" s="65"/>
    </row>
    <row r="196" spans="1:18" ht="157.5" x14ac:dyDescent="0.25">
      <c r="A196" s="42"/>
      <c r="B196" s="59" t="s">
        <v>894</v>
      </c>
      <c r="C196" s="59"/>
      <c r="D196" s="60">
        <f>IF(Checklist48[[#This Row],[SGUID]]="",IF(Checklist48[[#This Row],[SSGUID]]="",0,1),1)</f>
        <v>1</v>
      </c>
      <c r="E196" s="59"/>
      <c r="F196" s="61" t="str">
        <f>_xlfn.IFNA(Checklist48[[#This Row],[RelatedPQ]],"NA")</f>
        <v/>
      </c>
      <c r="G196" s="61" t="str">
        <f>IF(Checklist48[[#This Row],[PIGUID]]="","",INDEX(S2PQ_relational[],MATCH(Checklist48[[#This Row],[PIGUID&amp;NO]],S2PQ_relational[PIGUID &amp; "NO"],0),2))</f>
        <v/>
      </c>
      <c r="H196" s="61" t="str">
        <f>Checklist48[[#This Row],[PIGUID]]&amp;"NO"</f>
        <v>NO</v>
      </c>
      <c r="I196" s="61" t="str">
        <f>IF(Checklist48[[#This Row],[PIGUID]]="","",INDEX(PIs[NA Exempt],MATCH(Checklist48[[#This Row],[PIGUID]],PIs[GUID],0),1))</f>
        <v/>
      </c>
      <c r="J196" s="61" t="str">
        <f>IF(Checklist48[[#This Row],[SGUID]]="",IF(Checklist48[[#This Row],[SSGUID]]="",IF(Checklist48[[#This Row],[PIGUID]]="","",INDEX(PIs[[Column1]:[SS]],MATCH(Checklist48[[#This Row],[PIGUID]],PIs[GUID],0),2)),INDEX(PIs[[Column1]:[SS]],MATCH(Checklist48[[#This Row],[SSGUID]],PIs[SSGUID],0),18)),INDEX(PIs[[Column1]:[SS]],MATCH(Checklist48[[#This Row],[SGUID]],PIs[SGUID],0),14))</f>
        <v>FO 12 GEZONDHEID EN VEILIGHEID VAN MEDEWERKERS</v>
      </c>
      <c r="K196" s="61" t="str">
        <f>IF(Checklist48[[#This Row],[SGUID]]="",IF(Checklist48[[#This Row],[SSGUID]]="",IF(Checklist48[[#This Row],[PIGUID]]="","",INDEX(PIs[[Column1]:[SS]],MATCH(Checklist48[[#This Row],[PIGUID]],PIs[GUID],0),4)),INDEX(PIs[[Column1]:[Ssbody]],MATCH(Checklist48[[#This Row],[SSGUID]],PIs[SSGUID],0),19)),INDEX(PIs[[Column1]:[SS]],MATCH(Checklist48[[#This Row],[SGUID]],PIs[SGUID],0),15))</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L196" s="61" t="str">
        <f>IF(Checklist48[[#This Row],[SGUID]]="",IF(Checklist48[[#This Row],[SSGUID]]="",INDEX(PIs[[Column1]:[SS]],MATCH(Checklist48[[#This Row],[PIGUID]],PIs[GUID],0),6),""),"")</f>
        <v/>
      </c>
      <c r="M196" s="61" t="str">
        <f>IF(Checklist48[[#This Row],[SSGUID]]="",IF(Checklist48[[#This Row],[PIGUID]]="","",INDEX(PIs[[Column1]:[SS]],MATCH(Checklist48[[#This Row],[PIGUID]],PIs[GUID],0),8)),"")</f>
        <v/>
      </c>
      <c r="N196" s="65"/>
      <c r="O196" s="65"/>
      <c r="P196" s="61" t="str">
        <f>IF(Checklist48[[#This Row],[ifna]]="NA","",IF(Checklist48[[#This Row],[RelatedPQ]]=0,"",IF(Checklist48[[#This Row],[RelatedPQ]]="","",IF((INDEX(S2PQ_relational[],MATCH(Checklist48[[#This Row],[PIGUID&amp;NO]],S2PQ_relational[PIGUID &amp; "NO"],0),1))=Checklist48[[#This Row],[PIGUID]],"niet van toepassing",""))))</f>
        <v/>
      </c>
      <c r="Q196" s="61" t="str">
        <f>IF(Checklist48[[#This Row],[N.v.t.]]="niet van toepassing",INDEX(S2PQ[[Stap 2 vragen]:[Justification]],MATCH(Checklist48[[#This Row],[RelatedPQ]],S2PQ[S2PQGUID],0),3),"")</f>
        <v/>
      </c>
      <c r="R196" s="65"/>
    </row>
    <row r="197" spans="1:18" ht="45" x14ac:dyDescent="0.25">
      <c r="A197" s="42"/>
      <c r="B197" s="59"/>
      <c r="C197" s="59" t="s">
        <v>895</v>
      </c>
      <c r="D197" s="60">
        <f>IF(Checklist48[[#This Row],[SGUID]]="",IF(Checklist48[[#This Row],[SSGUID]]="",0,1),1)</f>
        <v>1</v>
      </c>
      <c r="E197" s="59"/>
      <c r="F197" s="61" t="str">
        <f>_xlfn.IFNA(Checklist48[[#This Row],[RelatedPQ]],"NA")</f>
        <v/>
      </c>
      <c r="G197" s="61" t="str">
        <f>IF(Checklist48[[#This Row],[PIGUID]]="","",INDEX(S2PQ_relational[],MATCH(Checklist48[[#This Row],[PIGUID&amp;NO]],S2PQ_relational[PIGUID &amp; "NO"],0),2))</f>
        <v/>
      </c>
      <c r="H197" s="61" t="str">
        <f>Checklist48[[#This Row],[PIGUID]]&amp;"NO"</f>
        <v>NO</v>
      </c>
      <c r="I197" s="61" t="str">
        <f>IF(Checklist48[[#This Row],[PIGUID]]="","",INDEX(PIs[NA Exempt],MATCH(Checklist48[[#This Row],[PIGUID]],PIs[GUID],0),1))</f>
        <v/>
      </c>
      <c r="J197" s="61" t="str">
        <f>IF(Checklist48[[#This Row],[SGUID]]="",IF(Checklist48[[#This Row],[SSGUID]]="",IF(Checklist48[[#This Row],[PIGUID]]="","",INDEX(PIs[[Column1]:[SS]],MATCH(Checklist48[[#This Row],[PIGUID]],PIs[GUID],0),2)),INDEX(PIs[[Column1]:[SS]],MATCH(Checklist48[[#This Row],[SSGUID]],PIs[SSGUID],0),18)),INDEX(PIs[[Column1]:[SS]],MATCH(Checklist48[[#This Row],[SGUID]],PIs[SGUID],0),14))</f>
        <v>FO 12.01 Gezondheid en veiligheid van medewerkers</v>
      </c>
      <c r="K197" s="61" t="str">
        <f>IF(Checklist48[[#This Row],[SGUID]]="",IF(Checklist48[[#This Row],[SSGUID]]="",IF(Checklist48[[#This Row],[PIGUID]]="","",INDEX(PIs[[Column1]:[SS]],MATCH(Checklist48[[#This Row],[PIGUID]],PIs[GUID],0),4)),INDEX(PIs[[Column1]:[Ssbody]],MATCH(Checklist48[[#This Row],[SSGUID]],PIs[SSGUID],0),19)),INDEX(PIs[[Column1]:[SS]],MATCH(Checklist48[[#This Row],[SGUID]],PIs[SGUID],0),15))</f>
        <v>-</v>
      </c>
      <c r="L197" s="61" t="str">
        <f>IF(Checklist48[[#This Row],[SGUID]]="",IF(Checklist48[[#This Row],[SSGUID]]="",INDEX(PIs[[Column1]:[SS]],MATCH(Checklist48[[#This Row],[PIGUID]],PIs[GUID],0),6),""),"")</f>
        <v/>
      </c>
      <c r="M197" s="61" t="str">
        <f>IF(Checklist48[[#This Row],[SSGUID]]="",IF(Checklist48[[#This Row],[PIGUID]]="","",INDEX(PIs[[Column1]:[SS]],MATCH(Checklist48[[#This Row],[PIGUID]],PIs[GUID],0),8)),"")</f>
        <v/>
      </c>
      <c r="N197" s="65"/>
      <c r="O197" s="65"/>
      <c r="P197" s="61" t="str">
        <f>IF(Checklist48[[#This Row],[ifna]]="NA","",IF(Checklist48[[#This Row],[RelatedPQ]]=0,"",IF(Checklist48[[#This Row],[RelatedPQ]]="","",IF((INDEX(S2PQ_relational[],MATCH(Checklist48[[#This Row],[PIGUID&amp;NO]],S2PQ_relational[PIGUID &amp; "NO"],0),1))=Checklist48[[#This Row],[PIGUID]],"niet van toepassing",""))))</f>
        <v/>
      </c>
      <c r="Q197" s="61" t="str">
        <f>IF(Checklist48[[#This Row],[N.v.t.]]="niet van toepassing",INDEX(S2PQ[[Stap 2 vragen]:[Justification]],MATCH(Checklist48[[#This Row],[RelatedPQ]],S2PQ[S2PQGUID],0),3),"")</f>
        <v/>
      </c>
      <c r="R197" s="65"/>
    </row>
    <row r="198" spans="1:18" ht="236.25" x14ac:dyDescent="0.25">
      <c r="A198" s="42"/>
      <c r="B198" s="59"/>
      <c r="C198" s="59"/>
      <c r="D198" s="60">
        <f>IF(Checklist48[[#This Row],[SGUID]]="",IF(Checklist48[[#This Row],[SSGUID]]="",0,1),1)</f>
        <v>0</v>
      </c>
      <c r="E198" s="59" t="s">
        <v>888</v>
      </c>
      <c r="F198" s="61" t="str">
        <f>_xlfn.IFNA(Checklist48[[#This Row],[RelatedPQ]],"NA")</f>
        <v>NA</v>
      </c>
      <c r="G198" s="61" t="e">
        <f>IF(Checklist48[[#This Row],[PIGUID]]="","",INDEX(S2PQ_relational[],MATCH(Checklist48[[#This Row],[PIGUID&amp;NO]],S2PQ_relational[PIGUID &amp; "NO"],0),2))</f>
        <v>#N/A</v>
      </c>
      <c r="H198" s="61" t="str">
        <f>Checklist48[[#This Row],[PIGUID]]&amp;"NO"</f>
        <v>78zLnHv198GlquhgE5XnsyNO</v>
      </c>
      <c r="I198" s="61" t="b">
        <f>IF(Checklist48[[#This Row],[PIGUID]]="","",INDEX(PIs[NA Exempt],MATCH(Checklist48[[#This Row],[PIGUID]],PIs[GUID],0),1))</f>
        <v>0</v>
      </c>
      <c r="J198" s="61" t="str">
        <f>IF(Checklist48[[#This Row],[SGUID]]="",IF(Checklist48[[#This Row],[SSGUID]]="",IF(Checklist48[[#This Row],[PIGUID]]="","",INDEX(PIs[[Column1]:[SS]],MATCH(Checklist48[[#This Row],[PIGUID]],PIs[GUID],0),2)),INDEX(PIs[[Column1]:[SS]],MATCH(Checklist48[[#This Row],[SSGUID]],PIs[SSGUID],0),18)),INDEX(PIs[[Column1]:[SS]],MATCH(Checklist48[[#This Row],[SGUID]],PIs[SGUID],0),14))</f>
        <v>FO 12.01.01</v>
      </c>
      <c r="K198" s="61"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gedocumenteerde risicobeoordeling voor de gezondheid en veiligheid van de medewerkers.</v>
      </c>
      <c r="L198" s="61" t="str">
        <f>IF(Checklist48[[#This Row],[SGUID]]="",IF(Checklist48[[#This Row],[SSGUID]]="",INDEX(PIs[[Column1]:[SS]],MATCH(Checklist48[[#This Row],[PIGUID]],PIs[GUID],0),6),""),"")</f>
        <v>De gedocumenteerde risicobeoordeling moet de omstandigheden op het bedrijf weerspiegelen, inclusief de faciliteiten voor de medewerkers en behuizing van de medewerkers op het bedrijf. De risicobeoordeling moet jaarlijks worden herzien en bijgewerkt en wanneer veranderingen optreden die van invloed zijn op de gezondheid en veiligheid van medewerkers (wijzigingen in de gezondheidsvoorschriften van de lokale autoriteiten met betrekking tot infectieziekten, nieuwe machines, nieuwe gebouwen, nieuwe gewasbeschermingsmiddelen, aangepaste teeltpraktijken, nieuwe gezondheidsrisico’s, etc.). Incidenten en ongevallen moeten worden vastgelegd.
Voorbeelden van gevaren zijn onder andere: bewegende machineonderdelen, elektriciteit, verkeer door voertuigen, ontvlambare stoffen, meststoffen, chemische blootstelling, overmatig geluid, stof, trillingen, extreme temperaturen, ladders, brandstofopslag, tanks met drijfmest, werken op hoogte, etc.</v>
      </c>
      <c r="M198" s="61" t="str">
        <f>IF(Checklist48[[#This Row],[SSGUID]]="",IF(Checklist48[[#This Row],[PIGUID]]="","",INDEX(PIs[[Column1]:[SS]],MATCH(Checklist48[[#This Row],[PIGUID]],PIs[GUID],0),8)),"")</f>
        <v>Major Must</v>
      </c>
      <c r="N198" s="65"/>
      <c r="O198" s="65"/>
      <c r="P198" s="61" t="str">
        <f>IF(Checklist48[[#This Row],[ifna]]="NA","",IF(Checklist48[[#This Row],[RelatedPQ]]=0,"",IF(Checklist48[[#This Row],[RelatedPQ]]="","",IF((INDEX(S2PQ_relational[],MATCH(Checklist48[[#This Row],[PIGUID&amp;NO]],S2PQ_relational[PIGUID &amp; "NO"],0),1))=Checklist48[[#This Row],[PIGUID]],"niet van toepassing",""))))</f>
        <v/>
      </c>
      <c r="Q198" s="61" t="str">
        <f>IF(Checklist48[[#This Row],[N.v.t.]]="niet van toepassing",INDEX(S2PQ[[Stap 2 vragen]:[Justification]],MATCH(Checklist48[[#This Row],[RelatedPQ]],S2PQ[S2PQGUID],0),3),"")</f>
        <v/>
      </c>
      <c r="R198" s="65"/>
    </row>
    <row r="199" spans="1:18" ht="409.5" x14ac:dyDescent="0.25">
      <c r="A199" s="42"/>
      <c r="B199" s="59"/>
      <c r="C199" s="59"/>
      <c r="D199" s="60">
        <f>IF(Checklist48[[#This Row],[SGUID]]="",IF(Checklist48[[#This Row],[SSGUID]]="",0,1),1)</f>
        <v>0</v>
      </c>
      <c r="E199" s="59" t="s">
        <v>1013</v>
      </c>
      <c r="F199" s="61" t="str">
        <f>_xlfn.IFNA(Checklist48[[#This Row],[RelatedPQ]],"NA")</f>
        <v>NA</v>
      </c>
      <c r="G199" s="61" t="e">
        <f>IF(Checklist48[[#This Row],[PIGUID]]="","",INDEX(S2PQ_relational[],MATCH(Checklist48[[#This Row],[PIGUID&amp;NO]],S2PQ_relational[PIGUID &amp; "NO"],0),2))</f>
        <v>#N/A</v>
      </c>
      <c r="H199" s="61" t="str">
        <f>Checklist48[[#This Row],[PIGUID]]&amp;"NO"</f>
        <v>7rqNxZDAwppf7YGipvTAOyNO</v>
      </c>
      <c r="I199" s="61" t="b">
        <f>IF(Checklist48[[#This Row],[PIGUID]]="","",INDEX(PIs[NA Exempt],MATCH(Checklist48[[#This Row],[PIGUID]],PIs[GUID],0),1))</f>
        <v>0</v>
      </c>
      <c r="J199" s="61" t="str">
        <f>IF(Checklist48[[#This Row],[SGUID]]="",IF(Checklist48[[#This Row],[SSGUID]]="",IF(Checklist48[[#This Row],[PIGUID]]="","",INDEX(PIs[[Column1]:[SS]],MATCH(Checklist48[[#This Row],[PIGUID]],PIs[GUID],0),2)),INDEX(PIs[[Column1]:[SS]],MATCH(Checklist48[[#This Row],[SSGUID]],PIs[SSGUID],0),18)),INDEX(PIs[[Column1]:[SS]],MATCH(Checklist48[[#This Row],[SGUID]],PIs[SGUID],0),14))</f>
        <v>FO 12.01.02</v>
      </c>
      <c r="K199" s="61" t="str">
        <f>IF(Checklist48[[#This Row],[SGUID]]="",IF(Checklist48[[#This Row],[SSGUID]]="",IF(Checklist48[[#This Row],[PIGUID]]="","",INDEX(PIs[[Column1]:[SS]],MATCH(Checklist48[[#This Row],[PIGUID]],PIs[GUID],0),4)),INDEX(PIs[[Column1]:[Ssbody]],MATCH(Checklist48[[#This Row],[SSGUID]],PIs[SSGUID],0),19)),INDEX(PIs[[Column1]:[SS]],MATCH(Checklist48[[#This Row],[SGUID]],PIs[SGUID],0),15))</f>
        <v>Het bedrijf beschikt over gezondheids- en veiligheidsprocedures.</v>
      </c>
      <c r="L199" s="61" t="str">
        <f>IF(Checklist48[[#This Row],[SGUID]]="",IF(Checklist48[[#This Row],[SSGUID]]="",INDEX(PIs[[Column1]:[SS]],MATCH(Checklist48[[#This Row],[PIGUID]],PIs[GUID],0),6),""),"")</f>
        <v>De gezondheids- en veiligheidsprocedures moeten ingaan op de punten die naar voren zijn gekomen in de risicobeoordeling en moeten passend zijn voor de bedrijfsactiviteiten. De procedures moeten hygiënevoorschriften omvatten. De gezondheids- en veiligheidsprocedures, waaronder de hygiënevoorschriften, moeten jaarlijks worden gecontroleerd en bijgewerkt telkens als de risicobeoordeling verandert.
De infrastructuur, faciliteiten, behuizing voor medewerkers en uitrusting op het bedrijf moeten dusdanig geconstrueerd zijn en onderhouden worden dat de gevaren voor de gezondheid en veiligheid van de medewerkers geminimaliseerd worden. Het voldoen aan geldende regelgeving is vereist.
Ongevallen- en noodprocedures moeten ingaan op werkruimtes, faciliteiten van medewerkers en behuizing van medewerkers op het bedrijf en moeten calamiteitenplannen omvatten, d.w.z. de mogelijkheid voor medewerkers om zich te verwijderen uit onveilige situaties. Als dit een eis is van de risicobeoordeling, moet de nooduitrusting toegankelijk en onderhouden zijn. De procedures moeten zichtbaar worden weergegeven voor medewerkers (waaronder onderaannemers) en bezoekers door middel van duidelijke tekens (afbeeldingen) en/of in de taal of talen die de meeste medewerkers spreken.
De hygiënevoorschriften moeten ten minste het volgende omvatten:
\- vereiste van handen wassen;
\- beperking van roken, eten en drinken tot daartoe bestemde plaatsen;
\- er moet rekening worden gehouden met medewerkers die een groter risico lopen, met inbegrip van medewerkers jonger dan 18 jaar en zwangere vrouwen of vrouwen die borstvoeding geven.
Als zich ongevallen voordoen, moet de oorzaak worden geëvalueerd en passende preventiemaatregelen worden opgenomen in herziene gezondheids- en veiligheidsprocedures.</v>
      </c>
      <c r="M199" s="61" t="str">
        <f>IF(Checklist48[[#This Row],[SSGUID]]="",IF(Checklist48[[#This Row],[PIGUID]]="","",INDEX(PIs[[Column1]:[SS]],MATCH(Checklist48[[#This Row],[PIGUID]],PIs[GUID],0),8)),"")</f>
        <v>Minor Must</v>
      </c>
      <c r="N199" s="65"/>
      <c r="O199" s="65"/>
      <c r="P199" s="61" t="str">
        <f>IF(Checklist48[[#This Row],[ifna]]="NA","",IF(Checklist48[[#This Row],[RelatedPQ]]=0,"",IF(Checklist48[[#This Row],[RelatedPQ]]="","",IF((INDEX(S2PQ_relational[],MATCH(Checklist48[[#This Row],[PIGUID&amp;NO]],S2PQ_relational[PIGUID &amp; "NO"],0),1))=Checklist48[[#This Row],[PIGUID]],"niet van toepassing",""))))</f>
        <v/>
      </c>
      <c r="Q199" s="61" t="str">
        <f>IF(Checklist48[[#This Row],[N.v.t.]]="niet van toepassing",INDEX(S2PQ[[Stap 2 vragen]:[Justification]],MATCH(Checklist48[[#This Row],[RelatedPQ]],S2PQ[S2PQGUID],0),3),"")</f>
        <v/>
      </c>
      <c r="R199" s="65"/>
    </row>
    <row r="200" spans="1:18" ht="292.5" x14ac:dyDescent="0.25">
      <c r="A200" s="42"/>
      <c r="B200" s="59"/>
      <c r="C200" s="59"/>
      <c r="D200" s="60">
        <f>IF(Checklist48[[#This Row],[SGUID]]="",IF(Checklist48[[#This Row],[SSGUID]]="",0,1),1)</f>
        <v>0</v>
      </c>
      <c r="E200" s="59" t="s">
        <v>1007</v>
      </c>
      <c r="F200" s="61" t="str">
        <f>_xlfn.IFNA(Checklist48[[#This Row],[RelatedPQ]],"NA")</f>
        <v>NA</v>
      </c>
      <c r="G200" s="61" t="e">
        <f>IF(Checklist48[[#This Row],[PIGUID]]="","",INDEX(S2PQ_relational[],MATCH(Checklist48[[#This Row],[PIGUID&amp;NO]],S2PQ_relational[PIGUID &amp; "NO"],0),2))</f>
        <v>#N/A</v>
      </c>
      <c r="H200" s="61" t="str">
        <f>Checklist48[[#This Row],[PIGUID]]&amp;"NO"</f>
        <v>2VUUTTg4oJ8LFPhvu4fC44NO</v>
      </c>
      <c r="I200" s="61" t="b">
        <f>IF(Checklist48[[#This Row],[PIGUID]]="","",INDEX(PIs[NA Exempt],MATCH(Checklist48[[#This Row],[PIGUID]],PIs[GUID],0),1))</f>
        <v>0</v>
      </c>
      <c r="J200" s="61" t="str">
        <f>IF(Checklist48[[#This Row],[SGUID]]="",IF(Checklist48[[#This Row],[SSGUID]]="",IF(Checklist48[[#This Row],[PIGUID]]="","",INDEX(PIs[[Column1]:[SS]],MATCH(Checklist48[[#This Row],[PIGUID]],PIs[GUID],0),2)),INDEX(PIs[[Column1]:[SS]],MATCH(Checklist48[[#This Row],[SSGUID]],PIs[SSGUID],0),18)),INDEX(PIs[[Column1]:[SS]],MATCH(Checklist48[[#This Row],[SGUID]],PIs[SGUID],0),14))</f>
        <v>FO 12.01.03</v>
      </c>
      <c r="K200" s="61" t="str">
        <f>IF(Checklist48[[#This Row],[SGUID]]="",IF(Checklist48[[#This Row],[SSGUID]]="",IF(Checklist48[[#This Row],[PIGUID]]="","",INDEX(PIs[[Column1]:[SS]],MATCH(Checklist48[[#This Row],[PIGUID]],PIs[GUID],0),4)),INDEX(PIs[[Column1]:[Ssbody]],MATCH(Checklist48[[#This Row],[SSGUID]],PIs[SSGUID],0),19)),INDEX(PIs[[Column1]:[SS]],MATCH(Checklist48[[#This Row],[SGUID]],PIs[SGUID],0),15))</f>
        <v>Al het personeel heeft een gezondheids- en veiligheidstraining gevolgd in overeenstemming met de risicobeoordeling.</v>
      </c>
      <c r="L200" s="61" t="str">
        <f>IF(Checklist48[[#This Row],[SGUID]]="",IF(Checklist48[[#This Row],[SSGUID]]="",INDEX(PIs[[Column1]:[SS]],MATCH(Checklist48[[#This Row],[PIGUID]],PIs[GUID],0),6),""),"")</f>
        <v>De basistraining over de gezondheid en veiligheid van medewerkers moet:
\- jaarlijks aan personeel worden gegeven, met inbegrip van eigenaars en managers;
\- aan nieuw personeel en bestaand personeel worden gegeven, telkens als deze nieuwe taken krijgen waarvoor aanvullende kennis nodig is;
\- alle noodzakelijke instructies omvatten;
\- zodanig worden gegeven, schriftelijk of mondeling, dat het begrip is gewaarborgd (mag alleen in mondelinge en beeldende vorm zonder schriftelijke uitleg, indien van toepassing);
\- training omvatten over veiligheidsprocedures voor apparatuur, producten of nieuwe activiteiten;
\- training omvatten over onderwerpen die verband houden met respons op ongevallen, natuurlijke rampen en de gezondheid van medewerkers, met inbegrip van ziekte, blootstelling aan chemicaliën, noodprocedures, brandveiligheid, en rechten en verantwoordelijkheden gerelateerd aan de gezondheidsbescherming van medewerkers;
\- speciale training omvatten voor medewerkers conform de toegewezen taken (opslag onder gecontroleerde atmosfeer, begrensde ventilatieruimtes, verwerken van meststoffen en chemicaliën, machinebediening, etc.).</v>
      </c>
      <c r="M200" s="61" t="str">
        <f>IF(Checklist48[[#This Row],[SSGUID]]="",IF(Checklist48[[#This Row],[PIGUID]]="","",INDEX(PIs[[Column1]:[SS]],MATCH(Checklist48[[#This Row],[PIGUID]],PIs[GUID],0),8)),"")</f>
        <v>Minor Must</v>
      </c>
      <c r="N200" s="65"/>
      <c r="O200" s="65"/>
      <c r="P200" s="61" t="str">
        <f>IF(Checklist48[[#This Row],[ifna]]="NA","",IF(Checklist48[[#This Row],[RelatedPQ]]=0,"",IF(Checklist48[[#This Row],[RelatedPQ]]="","",IF((INDEX(S2PQ_relational[],MATCH(Checklist48[[#This Row],[PIGUID&amp;NO]],S2PQ_relational[PIGUID &amp; "NO"],0),1))=Checklist48[[#This Row],[PIGUID]],"niet van toepassing",""))))</f>
        <v/>
      </c>
      <c r="Q200" s="61" t="str">
        <f>IF(Checklist48[[#This Row],[N.v.t.]]="niet van toepassing",INDEX(S2PQ[[Stap 2 vragen]:[Justification]],MATCH(Checklist48[[#This Row],[RelatedPQ]],S2PQ[S2PQGUID],0),3),"")</f>
        <v/>
      </c>
      <c r="R200" s="65"/>
    </row>
    <row r="201" spans="1:18" ht="236.25" x14ac:dyDescent="0.25">
      <c r="A201" s="42"/>
      <c r="B201" s="59"/>
      <c r="C201" s="59"/>
      <c r="D201" s="60">
        <f>IF(Checklist48[[#This Row],[SGUID]]="",IF(Checklist48[[#This Row],[SSGUID]]="",0,1),1)</f>
        <v>0</v>
      </c>
      <c r="E201" s="59" t="s">
        <v>1001</v>
      </c>
      <c r="F201" s="61" t="str">
        <f>_xlfn.IFNA(Checklist48[[#This Row],[RelatedPQ]],"NA")</f>
        <v>NA</v>
      </c>
      <c r="G201" s="61" t="e">
        <f>IF(Checklist48[[#This Row],[PIGUID]]="","",INDEX(S2PQ_relational[],MATCH(Checklist48[[#This Row],[PIGUID&amp;NO]],S2PQ_relational[PIGUID &amp; "NO"],0),2))</f>
        <v>#N/A</v>
      </c>
      <c r="H201" s="61" t="str">
        <f>Checklist48[[#This Row],[PIGUID]]&amp;"NO"</f>
        <v>3l0dwSvlQzWoa2ucOBwHyFNO</v>
      </c>
      <c r="I201" s="61" t="b">
        <f>IF(Checklist48[[#This Row],[PIGUID]]="","",INDEX(PIs[NA Exempt],MATCH(Checklist48[[#This Row],[PIGUID]],PIs[GUID],0),1))</f>
        <v>0</v>
      </c>
      <c r="J201" s="61" t="str">
        <f>IF(Checklist48[[#This Row],[SGUID]]="",IF(Checklist48[[#This Row],[SSGUID]]="",IF(Checklist48[[#This Row],[PIGUID]]="","",INDEX(PIs[[Column1]:[SS]],MATCH(Checklist48[[#This Row],[PIGUID]],PIs[GUID],0),2)),INDEX(PIs[[Column1]:[SS]],MATCH(Checklist48[[#This Row],[SSGUID]],PIs[SSGUID],0),18)),INDEX(PIs[[Column1]:[SS]],MATCH(Checklist48[[#This Row],[SGUID]],PIs[SGUID],0),14))</f>
        <v>FO 12.01.04</v>
      </c>
      <c r="K201" s="61" t="str">
        <f>IF(Checklist48[[#This Row],[SGUID]]="",IF(Checklist48[[#This Row],[SSGUID]]="",IF(Checklist48[[#This Row],[PIGUID]]="","",INDEX(PIs[[Column1]:[SS]],MATCH(Checklist48[[#This Row],[PIGUID]],PIs[GUID],0),4)),INDEX(PIs[[Column1]:[Ssbody]],MATCH(Checklist48[[#This Row],[SSGUID]],PIs[SSGUID],0),19)),INDEX(PIs[[Column1]:[SS]],MATCH(Checklist48[[#This Row],[SGUID]],PIs[SGUID],0),15))</f>
        <v>Medewerkers die gevaarlijke stoffen en gevaarlijke of complexe apparatuur verwerken, kunnen hun competentie aantonen.</v>
      </c>
      <c r="L201" s="61" t="str">
        <f>IF(Checklist48[[#This Row],[SGUID]]="",IF(Checklist48[[#This Row],[SSGUID]]="",INDEX(PIs[[Column1]:[SS]],MATCH(Checklist48[[#This Row],[PIGUID]],PIs[GUID],0),6),""),"")</f>
        <v>Er moeten registraties zijn van alle medewerkers met de volgende taken:
\- verwerken en/of toedienen van chemicaliën, desinfectiemiddelen, gewasbeschermingsmiddelen, biociden en/of andere gevaarlijke stoffen;
\- bedienen van gevaarlijke of complexe apparatuur zoals gedefinieerd in de risicobeoordeling;
\- werken op hoogte.
Van al deze medewerkers moet zijn/haar competentie kunnen worden aangetoond (bijv. trainingscertificaat en/of trainingsregistraties met bewijs van aanwezigheid).
Medewerkers jonger dan 18 jaar en zwangere medewerkers of medewerkers die borstvoeding geven, mogen geen gewasbeschermingsmiddelen verwerken.
Voldoen aan dit principe en de desbetreffende criteria omvat eveneens het voldoen aan de geldende wetgeving.</v>
      </c>
      <c r="M201" s="61" t="str">
        <f>IF(Checklist48[[#This Row],[SSGUID]]="",IF(Checklist48[[#This Row],[PIGUID]]="","",INDEX(PIs[[Column1]:[SS]],MATCH(Checklist48[[#This Row],[PIGUID]],PIs[GUID],0),8)),"")</f>
        <v>Major Must</v>
      </c>
      <c r="N201" s="65"/>
      <c r="O201" s="65"/>
      <c r="P201" s="61" t="str">
        <f>IF(Checklist48[[#This Row],[ifna]]="NA","",IF(Checklist48[[#This Row],[RelatedPQ]]=0,"",IF(Checklist48[[#This Row],[RelatedPQ]]="","",IF((INDEX(S2PQ_relational[],MATCH(Checklist48[[#This Row],[PIGUID&amp;NO]],S2PQ_relational[PIGUID &amp; "NO"],0),1))=Checklist48[[#This Row],[PIGUID]],"niet van toepassing",""))))</f>
        <v/>
      </c>
      <c r="Q201" s="61" t="str">
        <f>IF(Checklist48[[#This Row],[N.v.t.]]="niet van toepassing",INDEX(S2PQ[[Stap 2 vragen]:[Justification]],MATCH(Checklist48[[#This Row],[RelatedPQ]],S2PQ[S2PQGUID],0),3),"")</f>
        <v/>
      </c>
      <c r="R201" s="65"/>
    </row>
    <row r="202" spans="1:18" ht="202.5" x14ac:dyDescent="0.25">
      <c r="A202" s="42"/>
      <c r="B202" s="59"/>
      <c r="C202" s="59"/>
      <c r="D202" s="60">
        <f>IF(Checklist48[[#This Row],[SGUID]]="",IF(Checklist48[[#This Row],[SSGUID]]="",0,1),1)</f>
        <v>0</v>
      </c>
      <c r="E202" s="59" t="s">
        <v>995</v>
      </c>
      <c r="F202" s="61" t="str">
        <f>_xlfn.IFNA(Checklist48[[#This Row],[RelatedPQ]],"NA")</f>
        <v>NA</v>
      </c>
      <c r="G202" s="61" t="e">
        <f>IF(Checklist48[[#This Row],[PIGUID]]="","",INDEX(S2PQ_relational[],MATCH(Checklist48[[#This Row],[PIGUID&amp;NO]],S2PQ_relational[PIGUID &amp; "NO"],0),2))</f>
        <v>#N/A</v>
      </c>
      <c r="H202" s="61" t="str">
        <f>Checklist48[[#This Row],[PIGUID]]&amp;"NO"</f>
        <v>1Bx9mR3IRQHnLgvz9dTa3RNO</v>
      </c>
      <c r="I202" s="61" t="b">
        <f>IF(Checklist48[[#This Row],[PIGUID]]="","",INDEX(PIs[NA Exempt],MATCH(Checklist48[[#This Row],[PIGUID]],PIs[GUID],0),1))</f>
        <v>0</v>
      </c>
      <c r="J202" s="61" t="str">
        <f>IF(Checklist48[[#This Row],[SGUID]]="",IF(Checklist48[[#This Row],[SSGUID]]="",IF(Checklist48[[#This Row],[PIGUID]]="","",INDEX(PIs[[Column1]:[SS]],MATCH(Checklist48[[#This Row],[PIGUID]],PIs[GUID],0),2)),INDEX(PIs[[Column1]:[SS]],MATCH(Checklist48[[#This Row],[SSGUID]],PIs[SSGUID],0),18)),INDEX(PIs[[Column1]:[SS]],MATCH(Checklist48[[#This Row],[SGUID]],PIs[SGUID],0),14))</f>
        <v>FO 12.01.05</v>
      </c>
      <c r="K202" s="61" t="str">
        <f>IF(Checklist48[[#This Row],[SGUID]]="",IF(Checklist48[[#This Row],[SSGUID]]="",IF(Checklist48[[#This Row],[PIGUID]]="","",INDEX(PIs[[Column1]:[SS]],MATCH(Checklist48[[#This Row],[PIGUID]],PIs[GUID],0),4)),INDEX(PIs[[Column1]:[Ssbody]],MATCH(Checklist48[[#This Row],[SSGUID]],PIs[SSGUID],0),19)),INDEX(PIs[[Column1]:[SS]],MATCH(Checklist48[[#This Row],[SGUID]],PIs[SGUID],0),15))</f>
        <v>Ongevallen- en noodprocedures worden weergegeven en gecommuniceerd.</v>
      </c>
      <c r="L202" s="61" t="str">
        <f>IF(Checklist48[[#This Row],[SGUID]]="",IF(Checklist48[[#This Row],[SSGUID]]="",INDEX(PIs[[Column1]:[SS]],MATCH(Checklist48[[#This Row],[PIGUID]],PIs[GUID],0),6),""),"")</f>
        <v>Instructies die zijn gebaseerd op de ongevallen- en noodprocedures moeten duidelijk zichtbaar voor medewerkers, bezoekers en onderaannemers worden opgehangen in toegankelijke ruimten en locaties. Deze instructies moeten beschikbaar zijn in de taal of talen die het meest wordt of worden gesproken door de medewerkers en/of d.m.v. pictogrammen. De procedures hebben betrekking op of geven het volgende aan:
\- het adres van het bedrijf, aanduiding op de kaart of andere locatiegegevens (bijv. gps-coördinaten);
\- contactpersoon of -personen;
\- een up-to-date lijst van belangrijke telefoonnummers (bijv. politie, ambulance, ziekenhuis, brandweer, toegang tot noodhulp op locatie of met vervoermiddel, en leveranciers van energie, water en gas);
\- noodevacuatieprocedures, indien van toepassing.</v>
      </c>
      <c r="M202" s="61" t="str">
        <f>IF(Checklist48[[#This Row],[SSGUID]]="",IF(Checklist48[[#This Row],[PIGUID]]="","",INDEX(PIs[[Column1]:[SS]],MATCH(Checklist48[[#This Row],[PIGUID]],PIs[GUID],0),8)),"")</f>
        <v>Major Must</v>
      </c>
      <c r="N202" s="65"/>
      <c r="O202" s="65"/>
      <c r="P202" s="61" t="str">
        <f>IF(Checklist48[[#This Row],[ifna]]="NA","",IF(Checklist48[[#This Row],[RelatedPQ]]=0,"",IF(Checklist48[[#This Row],[RelatedPQ]]="","",IF((INDEX(S2PQ_relational[],MATCH(Checklist48[[#This Row],[PIGUID&amp;NO]],S2PQ_relational[PIGUID &amp; "NO"],0),1))=Checklist48[[#This Row],[PIGUID]],"niet van toepassing",""))))</f>
        <v/>
      </c>
      <c r="Q202" s="61" t="str">
        <f>IF(Checklist48[[#This Row],[N.v.t.]]="niet van toepassing",INDEX(S2PQ[[Stap 2 vragen]:[Justification]],MATCH(Checklist48[[#This Row],[RelatedPQ]],S2PQ[S2PQGUID],0),3),"")</f>
        <v/>
      </c>
      <c r="R202" s="65"/>
    </row>
    <row r="203" spans="1:18" ht="409.5" x14ac:dyDescent="0.25">
      <c r="A203" s="42"/>
      <c r="B203" s="59"/>
      <c r="C203" s="59"/>
      <c r="D203" s="60">
        <f>IF(Checklist48[[#This Row],[SGUID]]="",IF(Checklist48[[#This Row],[SSGUID]]="",0,1),1)</f>
        <v>0</v>
      </c>
      <c r="E203" s="59" t="s">
        <v>989</v>
      </c>
      <c r="F203" s="61" t="str">
        <f>_xlfn.IFNA(Checklist48[[#This Row],[RelatedPQ]],"NA")</f>
        <v>NA</v>
      </c>
      <c r="G203" s="61" t="e">
        <f>IF(Checklist48[[#This Row],[PIGUID]]="","",INDEX(S2PQ_relational[],MATCH(Checklist48[[#This Row],[PIGUID&amp;NO]],S2PQ_relational[PIGUID &amp; "NO"],0),2))</f>
        <v>#N/A</v>
      </c>
      <c r="H203" s="61" t="str">
        <f>Checklist48[[#This Row],[PIGUID]]&amp;"NO"</f>
        <v>2nFBpxsXtUwF9GEs1mVnA3NO</v>
      </c>
      <c r="I203" s="61" t="b">
        <f>IF(Checklist48[[#This Row],[PIGUID]]="","",INDEX(PIs[NA Exempt],MATCH(Checklist48[[#This Row],[PIGUID]],PIs[GUID],0),1))</f>
        <v>0</v>
      </c>
      <c r="J203" s="61" t="str">
        <f>IF(Checklist48[[#This Row],[SGUID]]="",IF(Checklist48[[#This Row],[SSGUID]]="",IF(Checklist48[[#This Row],[PIGUID]]="","",INDEX(PIs[[Column1]:[SS]],MATCH(Checklist48[[#This Row],[PIGUID]],PIs[GUID],0),2)),INDEX(PIs[[Column1]:[SS]],MATCH(Checklist48[[#This Row],[SSGUID]],PIs[SSGUID],0),18)),INDEX(PIs[[Column1]:[SS]],MATCH(Checklist48[[#This Row],[SGUID]],PIs[SGUID],0),14))</f>
        <v>FO 12.01.06</v>
      </c>
      <c r="K203" s="61" t="str">
        <f>IF(Checklist48[[#This Row],[SGUID]]="",IF(Checklist48[[#This Row],[SSGUID]]="",IF(Checklist48[[#This Row],[PIGUID]]="","",INDEX(PIs[[Column1]:[SS]],MATCH(Checklist48[[#This Row],[PIGUID]],PIs[GUID],0),4)),INDEX(PIs[[Column1]:[Ssbody]],MATCH(Checklist48[[#This Row],[SSGUID]],PIs[SSGUID],0),19)),INDEX(PIs[[Column1]:[SS]],MATCH(Checklist48[[#This Row],[SGUID]],PIs[SGUID],0),15))</f>
        <v>Waarschuwingsborden geven alle potentiële gevaren, nooduitgangen en vluchtroutes aan.</v>
      </c>
      <c r="L203" s="61" t="str">
        <f>IF(Checklist48[[#This Row],[SGUID]]="",IF(Checklist48[[#This Row],[SSGUID]]="",INDEX(PIs[[Column1]:[SS]],MATCH(Checklist48[[#This Row],[PIGUID]],PIs[GUID],0),6),""),"")</f>
        <v>Vaste en duidelijk leesbare waarschuwingsborden moeten potentiële gevaren aangeven. Waarschuwingsborden bij nooduitgangen en vluchtroutes moeten aangeven dat deze open, toegankelijk en vrij van obstakels moeten blijven.
Dit moet onder andere, indien van toepassing, het volgende omvatten: afvalkuilen, ontvlambare structuren (brandstoftanks, tanks met propaan/aardgas, etc.), opslag van gewasbeschermingsmiddelen, waterpartijen en alle andere geïdentificeerde fysieke gevaren.
Waarschuwingsborden moeten aanwezig zijn in de taal of talen die het meest wordt of worden gesproken door de medewerkers en/of d.m.v. pictogrammen.
Voorbeelden van andere informatie die kan worden opgenomen zijn:
\- de locatie van het dichtstbijzijnde communicatiemiddel (telefoon, radio);
\- hoe en waar lokale medische diensten, ziekenhuizen en andere nooddiensten te bereiken zijn;
\- de locatie van brandblusser(s) en beschikbaarheid van water in de directe omgeving;
\- de locatie van grote opslagruimten voor chemicaliën, brandstoffen en meststoffen;
\- de locaties van nooduitgangen en bediening van brandtrappen;
\- noodafsluiters voor elektriciteit, gas en waterleidingen;
\- hoe ongelukken en gevaarlijke incidenten te melden (locatie, beschrijving van incident, aantal gewonden, soort letsel);
\- de hygiënevoorschriften;
\- hoe om te gaan met ongevallen met chemicaliën volgens veiligheidsinformatiebladen (VIB’s).</v>
      </c>
      <c r="M203" s="61" t="str">
        <f>IF(Checklist48[[#This Row],[SSGUID]]="",IF(Checklist48[[#This Row],[PIGUID]]="","",INDEX(PIs[[Column1]:[SS]],MATCH(Checklist48[[#This Row],[PIGUID]],PIs[GUID],0),8)),"")</f>
        <v>Major Must</v>
      </c>
      <c r="N203" s="65"/>
      <c r="O203" s="65"/>
      <c r="P203" s="61" t="str">
        <f>IF(Checklist48[[#This Row],[ifna]]="NA","",IF(Checklist48[[#This Row],[RelatedPQ]]=0,"",IF(Checklist48[[#This Row],[RelatedPQ]]="","",IF((INDEX(S2PQ_relational[],MATCH(Checklist48[[#This Row],[PIGUID&amp;NO]],S2PQ_relational[PIGUID &amp; "NO"],0),1))=Checklist48[[#This Row],[PIGUID]],"niet van toepassing",""))))</f>
        <v/>
      </c>
      <c r="Q203" s="61" t="str">
        <f>IF(Checklist48[[#This Row],[N.v.t.]]="niet van toepassing",INDEX(S2PQ[[Stap 2 vragen]:[Justification]],MATCH(Checklist48[[#This Row],[RelatedPQ]],S2PQ[S2PQGUID],0),3),"")</f>
        <v/>
      </c>
      <c r="R203" s="65"/>
    </row>
    <row r="204" spans="1:18" ht="45" x14ac:dyDescent="0.25">
      <c r="A204" s="42"/>
      <c r="B204" s="59"/>
      <c r="C204" s="59" t="s">
        <v>908</v>
      </c>
      <c r="D204" s="60">
        <f>IF(Checklist48[[#This Row],[SGUID]]="",IF(Checklist48[[#This Row],[SSGUID]]="",0,1),1)</f>
        <v>1</v>
      </c>
      <c r="E204" s="59"/>
      <c r="F204" s="61" t="str">
        <f>_xlfn.IFNA(Checklist48[[#This Row],[RelatedPQ]],"NA")</f>
        <v/>
      </c>
      <c r="G204" s="61" t="str">
        <f>IF(Checklist48[[#This Row],[PIGUID]]="","",INDEX(S2PQ_relational[],MATCH(Checklist48[[#This Row],[PIGUID&amp;NO]],S2PQ_relational[PIGUID &amp; "NO"],0),2))</f>
        <v/>
      </c>
      <c r="H204" s="61" t="str">
        <f>Checklist48[[#This Row],[PIGUID]]&amp;"NO"</f>
        <v>NO</v>
      </c>
      <c r="I204" s="61" t="str">
        <f>IF(Checklist48[[#This Row],[PIGUID]]="","",INDEX(PIs[NA Exempt],MATCH(Checklist48[[#This Row],[PIGUID]],PIs[GUID],0),1))</f>
        <v/>
      </c>
      <c r="J204" s="61" t="str">
        <f>IF(Checklist48[[#This Row],[SGUID]]="",IF(Checklist48[[#This Row],[SSGUID]]="",IF(Checklist48[[#This Row],[PIGUID]]="","",INDEX(PIs[[Column1]:[SS]],MATCH(Checklist48[[#This Row],[PIGUID]],PIs[GUID],0),2)),INDEX(PIs[[Column1]:[SS]],MATCH(Checklist48[[#This Row],[SSGUID]],PIs[SSGUID],0),18)),INDEX(PIs[[Column1]:[SS]],MATCH(Checklist48[[#This Row],[SGUID]],PIs[SGUID],0),14))</f>
        <v>FO 12.02 Gevaren en eerstehulpverlening</v>
      </c>
      <c r="K204" s="61" t="str">
        <f>IF(Checklist48[[#This Row],[SGUID]]="",IF(Checklist48[[#This Row],[SSGUID]]="",IF(Checklist48[[#This Row],[PIGUID]]="","",INDEX(PIs[[Column1]:[SS]],MATCH(Checklist48[[#This Row],[PIGUID]],PIs[GUID],0),4)),INDEX(PIs[[Column1]:[Ssbody]],MATCH(Checklist48[[#This Row],[SSGUID]],PIs[SSGUID],0),19)),INDEX(PIs[[Column1]:[SS]],MATCH(Checklist48[[#This Row],[SGUID]],PIs[SGUID],0),15))</f>
        <v>-</v>
      </c>
      <c r="L204" s="61" t="str">
        <f>IF(Checklist48[[#This Row],[SGUID]]="",IF(Checklist48[[#This Row],[SSGUID]]="",INDEX(PIs[[Column1]:[SS]],MATCH(Checklist48[[#This Row],[PIGUID]],PIs[GUID],0),6),""),"")</f>
        <v/>
      </c>
      <c r="M204" s="61" t="str">
        <f>IF(Checklist48[[#This Row],[SSGUID]]="",IF(Checklist48[[#This Row],[PIGUID]]="","",INDEX(PIs[[Column1]:[SS]],MATCH(Checklist48[[#This Row],[PIGUID]],PIs[GUID],0),8)),"")</f>
        <v/>
      </c>
      <c r="N204" s="65"/>
      <c r="O204" s="65"/>
      <c r="P204" s="61" t="str">
        <f>IF(Checklist48[[#This Row],[ifna]]="NA","",IF(Checklist48[[#This Row],[RelatedPQ]]=0,"",IF(Checklist48[[#This Row],[RelatedPQ]]="","",IF((INDEX(S2PQ_relational[],MATCH(Checklist48[[#This Row],[PIGUID&amp;NO]],S2PQ_relational[PIGUID &amp; "NO"],0),1))=Checklist48[[#This Row],[PIGUID]],"niet van toepassing",""))))</f>
        <v/>
      </c>
      <c r="Q204" s="61" t="str">
        <f>IF(Checklist48[[#This Row],[N.v.t.]]="niet van toepassing",INDEX(S2PQ[[Stap 2 vragen]:[Justification]],MATCH(Checklist48[[#This Row],[RelatedPQ]],S2PQ[S2PQGUID],0),3),"")</f>
        <v/>
      </c>
      <c r="R204" s="65"/>
    </row>
    <row r="205" spans="1:18" ht="45" x14ac:dyDescent="0.25">
      <c r="A205" s="42"/>
      <c r="B205" s="59"/>
      <c r="C205" s="59"/>
      <c r="D205" s="60">
        <f>IF(Checklist48[[#This Row],[SGUID]]="",IF(Checklist48[[#This Row],[SSGUID]]="",0,1),1)</f>
        <v>0</v>
      </c>
      <c r="E205" s="59" t="s">
        <v>977</v>
      </c>
      <c r="F205" s="61" t="str">
        <f>_xlfn.IFNA(Checklist48[[#This Row],[RelatedPQ]],"NA")</f>
        <v>NA</v>
      </c>
      <c r="G205" s="61" t="e">
        <f>IF(Checklist48[[#This Row],[PIGUID]]="","",INDEX(S2PQ_relational[],MATCH(Checklist48[[#This Row],[PIGUID&amp;NO]],S2PQ_relational[PIGUID &amp; "NO"],0),2))</f>
        <v>#N/A</v>
      </c>
      <c r="H205" s="61" t="str">
        <f>Checklist48[[#This Row],[PIGUID]]&amp;"NO"</f>
        <v>23qolPWDH7AShA8FPpz4zuNO</v>
      </c>
      <c r="I205" s="61" t="b">
        <f>IF(Checklist48[[#This Row],[PIGUID]]="","",INDEX(PIs[NA Exempt],MATCH(Checklist48[[#This Row],[PIGUID]],PIs[GUID],0),1))</f>
        <v>0</v>
      </c>
      <c r="J205" s="61" t="str">
        <f>IF(Checklist48[[#This Row],[SGUID]]="",IF(Checklist48[[#This Row],[SSGUID]]="",IF(Checklist48[[#This Row],[PIGUID]]="","",INDEX(PIs[[Column1]:[SS]],MATCH(Checklist48[[#This Row],[PIGUID]],PIs[GUID],0),2)),INDEX(PIs[[Column1]:[SS]],MATCH(Checklist48[[#This Row],[SSGUID]],PIs[SSGUID],0),18)),INDEX(PIs[[Column1]:[SS]],MATCH(Checklist48[[#This Row],[SGUID]],PIs[SGUID],0),14))</f>
        <v>FO 12.02.01</v>
      </c>
      <c r="K205" s="61" t="str">
        <f>IF(Checklist48[[#This Row],[SGUID]]="",IF(Checklist48[[#This Row],[SSGUID]]="",IF(Checklist48[[#This Row],[PIGUID]]="","",INDEX(PIs[[Column1]:[SS]],MATCH(Checklist48[[#This Row],[PIGUID]],PIs[GUID],0),4)),INDEX(PIs[[Column1]:[Ssbody]],MATCH(Checklist48[[#This Row],[SSGUID]],PIs[SSGUID],0),19)),INDEX(PIs[[Column1]:[SS]],MATCH(Checklist48[[#This Row],[SGUID]],PIs[SGUID],0),15))</f>
        <v>Veiligheidsadvies voor stoffen die gevaarlijk zijn voor de gezondheid en veiligheid van de medewerkers is direct beschikbaar en toegankelijk.</v>
      </c>
      <c r="L205" s="61" t="str">
        <f>IF(Checklist48[[#This Row],[SGUID]]="",IF(Checklist48[[#This Row],[SSGUID]]="",INDEX(PIs[[Column1]:[SS]],MATCH(Checklist48[[#This Row],[PIGUID]],PIs[GUID],0),6),""),"")</f>
        <v>Informatie over het veilig verwerken van elke gevaarlijke stof moet toegankelijk zijn (websites, telefoonnummers, veiligheidsinformatiebladen (VIB’s), etc.).</v>
      </c>
      <c r="M205" s="61" t="str">
        <f>IF(Checklist48[[#This Row],[SSGUID]]="",IF(Checklist48[[#This Row],[PIGUID]]="","",INDEX(PIs[[Column1]:[SS]],MATCH(Checklist48[[#This Row],[PIGUID]],PIs[GUID],0),8)),"")</f>
        <v>Minor Must</v>
      </c>
      <c r="N205" s="65"/>
      <c r="O205" s="65"/>
      <c r="P205" s="61" t="str">
        <f>IF(Checklist48[[#This Row],[ifna]]="NA","",IF(Checklist48[[#This Row],[RelatedPQ]]=0,"",IF(Checklist48[[#This Row],[RelatedPQ]]="","",IF((INDEX(S2PQ_relational[],MATCH(Checklist48[[#This Row],[PIGUID&amp;NO]],S2PQ_relational[PIGUID &amp; "NO"],0),1))=Checklist48[[#This Row],[PIGUID]],"niet van toepassing",""))))</f>
        <v/>
      </c>
      <c r="Q205" s="61" t="str">
        <f>IF(Checklist48[[#This Row],[N.v.t.]]="niet van toepassing",INDEX(S2PQ[[Stap 2 vragen]:[Justification]],MATCH(Checklist48[[#This Row],[RelatedPQ]],S2PQ[S2PQGUID],0),3),"")</f>
        <v/>
      </c>
      <c r="R205" s="65"/>
    </row>
    <row r="206" spans="1:18" ht="78.75" x14ac:dyDescent="0.25">
      <c r="A206" s="42"/>
      <c r="B206" s="59"/>
      <c r="C206" s="59"/>
      <c r="D206" s="60">
        <f>IF(Checklist48[[#This Row],[SGUID]]="",IF(Checklist48[[#This Row],[SSGUID]]="",0,1),1)</f>
        <v>0</v>
      </c>
      <c r="E206" s="59" t="s">
        <v>965</v>
      </c>
      <c r="F206" s="61" t="str">
        <f>_xlfn.IFNA(Checklist48[[#This Row],[RelatedPQ]],"NA")</f>
        <v>NA</v>
      </c>
      <c r="G206" s="61" t="e">
        <f>IF(Checklist48[[#This Row],[PIGUID]]="","",INDEX(S2PQ_relational[],MATCH(Checklist48[[#This Row],[PIGUID&amp;NO]],S2PQ_relational[PIGUID &amp; "NO"],0),2))</f>
        <v>#N/A</v>
      </c>
      <c r="H206" s="61" t="str">
        <f>Checklist48[[#This Row],[PIGUID]]&amp;"NO"</f>
        <v>5NmkQqW8gCpgS78wQv2l3ZNO</v>
      </c>
      <c r="I206" s="61" t="b">
        <f>IF(Checklist48[[#This Row],[PIGUID]]="","",INDEX(PIs[NA Exempt],MATCH(Checklist48[[#This Row],[PIGUID]],PIs[GUID],0),1))</f>
        <v>0</v>
      </c>
      <c r="J206" s="61" t="str">
        <f>IF(Checklist48[[#This Row],[SGUID]]="",IF(Checklist48[[#This Row],[SSGUID]]="",IF(Checklist48[[#This Row],[PIGUID]]="","",INDEX(PIs[[Column1]:[SS]],MATCH(Checklist48[[#This Row],[PIGUID]],PIs[GUID],0),2)),INDEX(PIs[[Column1]:[SS]],MATCH(Checklist48[[#This Row],[SSGUID]],PIs[SSGUID],0),18)),INDEX(PIs[[Column1]:[SS]],MATCH(Checklist48[[#This Row],[SGUID]],PIs[SGUID],0),14))</f>
        <v>FO 12.02.02</v>
      </c>
      <c r="K206" s="61" t="str">
        <f>IF(Checklist48[[#This Row],[SGUID]]="",IF(Checklist48[[#This Row],[SSGUID]]="",IF(Checklist48[[#This Row],[PIGUID]]="","",INDEX(PIs[[Column1]:[SS]],MATCH(Checklist48[[#This Row],[PIGUID]],PIs[GUID],0),4)),INDEX(PIs[[Column1]:[Ssbody]],MATCH(Checklist48[[#This Row],[SSGUID]],PIs[SSGUID],0),19)),INDEX(PIs[[Column1]:[SS]],MATCH(Checklist48[[#This Row],[SGUID]],PIs[SGUID],0),15))</f>
        <v>EHBO-kits zijn toegankelijk op alle vaste locaties en velden in de directe omgeving van het werk.</v>
      </c>
      <c r="L206" s="61" t="str">
        <f>IF(Checklist48[[#This Row],[SGUID]]="",IF(Checklist48[[#This Row],[SSGUID]]="",INDEX(PIs[[Column1]:[SS]],MATCH(Checklist48[[#This Row],[PIGUID]],PIs[GUID],0),6),""),"")</f>
        <v>Complete en onderhouden EHBO-kits (d.w.z. compleet en onderhouden volgens de geldende regelgeving en passend bij de activiteiten die worden uitgevoerd) moeten beschikbaar en toegankelijk zijn op alle vaste locaties en aanwezig in geselecteerde voertuigen (trekker, auto, etc.) indien dit een eis is van de risicobeoordeling.</v>
      </c>
      <c r="M206" s="61" t="str">
        <f>IF(Checklist48[[#This Row],[SSGUID]]="",IF(Checklist48[[#This Row],[PIGUID]]="","",INDEX(PIs[[Column1]:[SS]],MATCH(Checklist48[[#This Row],[PIGUID]],PIs[GUID],0),8)),"")</f>
        <v>Minor Must</v>
      </c>
      <c r="N206" s="65"/>
      <c r="O206" s="65"/>
      <c r="P206" s="61" t="str">
        <f>IF(Checklist48[[#This Row],[ifna]]="NA","",IF(Checklist48[[#This Row],[RelatedPQ]]=0,"",IF(Checklist48[[#This Row],[RelatedPQ]]="","",IF((INDEX(S2PQ_relational[],MATCH(Checklist48[[#This Row],[PIGUID&amp;NO]],S2PQ_relational[PIGUID &amp; "NO"],0),1))=Checklist48[[#This Row],[PIGUID]],"niet van toepassing",""))))</f>
        <v/>
      </c>
      <c r="Q206" s="61" t="str">
        <f>IF(Checklist48[[#This Row],[N.v.t.]]="niet van toepassing",INDEX(S2PQ[[Stap 2 vragen]:[Justification]],MATCH(Checklist48[[#This Row],[RelatedPQ]],S2PQ[S2PQGUID],0),3),"")</f>
        <v/>
      </c>
      <c r="R206" s="65"/>
    </row>
    <row r="207" spans="1:18" ht="90" x14ac:dyDescent="0.25">
      <c r="A207" s="42"/>
      <c r="B207" s="59"/>
      <c r="C207" s="59"/>
      <c r="D207" s="60">
        <f>IF(Checklist48[[#This Row],[SGUID]]="",IF(Checklist48[[#This Row],[SSGUID]]="",0,1),1)</f>
        <v>0</v>
      </c>
      <c r="E207" s="59" t="s">
        <v>902</v>
      </c>
      <c r="F207" s="61" t="str">
        <f>_xlfn.IFNA(Checklist48[[#This Row],[RelatedPQ]],"NA")</f>
        <v>NA</v>
      </c>
      <c r="G207" s="61" t="e">
        <f>IF(Checklist48[[#This Row],[PIGUID]]="","",INDEX(S2PQ_relational[],MATCH(Checklist48[[#This Row],[PIGUID&amp;NO]],S2PQ_relational[PIGUID &amp; "NO"],0),2))</f>
        <v>#N/A</v>
      </c>
      <c r="H207" s="61" t="str">
        <f>Checklist48[[#This Row],[PIGUID]]&amp;"NO"</f>
        <v>3begiMvTuWTZThyFdaYvafNO</v>
      </c>
      <c r="I207" s="61" t="b">
        <f>IF(Checklist48[[#This Row],[PIGUID]]="","",INDEX(PIs[NA Exempt],MATCH(Checklist48[[#This Row],[PIGUID]],PIs[GUID],0),1))</f>
        <v>0</v>
      </c>
      <c r="J207" s="61" t="str">
        <f>IF(Checklist48[[#This Row],[SGUID]]="",IF(Checklist48[[#This Row],[SSGUID]]="",IF(Checklist48[[#This Row],[PIGUID]]="","",INDEX(PIs[[Column1]:[SS]],MATCH(Checklist48[[#This Row],[PIGUID]],PIs[GUID],0),2)),INDEX(PIs[[Column1]:[SS]],MATCH(Checklist48[[#This Row],[SSGUID]],PIs[SSGUID],0),18)),INDEX(PIs[[Column1]:[SS]],MATCH(Checklist48[[#This Row],[SGUID]],PIs[SGUID],0),14))</f>
        <v>FO 12.02.03</v>
      </c>
      <c r="K207" s="61" t="str">
        <f>IF(Checklist48[[#This Row],[SGUID]]="",IF(Checklist48[[#This Row],[SSGUID]]="",IF(Checklist48[[#This Row],[PIGUID]]="","",INDEX(PIs[[Column1]:[SS]],MATCH(Checklist48[[#This Row],[PIGUID]],PIs[GUID],0),4)),INDEX(PIs[[Column1]:[Ssbody]],MATCH(Checklist48[[#This Row],[SSGUID]],PIs[SSGUID],0),19)),INDEX(PIs[[Column1]:[SS]],MATCH(Checklist48[[#This Row],[SGUID]],PIs[SGUID],0),15))</f>
        <v>Tijdens werkzaamheden op het bedrijf moet er altijd tenminste één persoon aanwezig zijn die een EHBO-cursus heeft gevolgd.</v>
      </c>
      <c r="L207" s="61" t="str">
        <f>IF(Checklist48[[#This Row],[SGUID]]="",IF(Checklist48[[#This Row],[SSGUID]]="",INDEX(PIs[[Column1]:[SS]],MATCH(Checklist48[[#This Row],[PIGUID]],PIs[GUID],0),6),""),"")</f>
        <v>Er moet op de locatie altijd minstens één persoon aanwezig zijn die een EHBO-cursus heeft gevolgd (binnen de afgelopen vijf jaar) wanneer productie- en verwerkingsactiviteiten worden uitgevoerd, waaronder alle werkzaamheden die genoemd worden in de relevante principes en criteria van de standaard. Als richtlijn: één opgeleide persoon per 50 medewerkers.</v>
      </c>
      <c r="M207" s="61" t="str">
        <f>IF(Checklist48[[#This Row],[SSGUID]]="",IF(Checklist48[[#This Row],[PIGUID]]="","",INDEX(PIs[[Column1]:[SS]],MATCH(Checklist48[[#This Row],[PIGUID]],PIs[GUID],0),8)),"")</f>
        <v>Minor Must</v>
      </c>
      <c r="N207" s="65"/>
      <c r="O207" s="65"/>
      <c r="P207" s="61" t="str">
        <f>IF(Checklist48[[#This Row],[ifna]]="NA","",IF(Checklist48[[#This Row],[RelatedPQ]]=0,"",IF(Checklist48[[#This Row],[RelatedPQ]]="","",IF((INDEX(S2PQ_relational[],MATCH(Checklist48[[#This Row],[PIGUID&amp;NO]],S2PQ_relational[PIGUID &amp; "NO"],0),1))=Checklist48[[#This Row],[PIGUID]],"niet van toepassing",""))))</f>
        <v/>
      </c>
      <c r="Q207" s="61" t="str">
        <f>IF(Checklist48[[#This Row],[N.v.t.]]="niet van toepassing",INDEX(S2PQ[[Stap 2 vragen]:[Justification]],MATCH(Checklist48[[#This Row],[RelatedPQ]],S2PQ[S2PQGUID],0),3),"")</f>
        <v/>
      </c>
      <c r="R207" s="65"/>
    </row>
    <row r="208" spans="1:18" ht="45" x14ac:dyDescent="0.25">
      <c r="A208" s="42"/>
      <c r="B208" s="59"/>
      <c r="C208" s="59" t="s">
        <v>958</v>
      </c>
      <c r="D208" s="60">
        <f>IF(Checklist48[[#This Row],[SGUID]]="",IF(Checklist48[[#This Row],[SSGUID]]="",0,1),1)</f>
        <v>1</v>
      </c>
      <c r="E208" s="59"/>
      <c r="F208" s="61" t="str">
        <f>_xlfn.IFNA(Checklist48[[#This Row],[RelatedPQ]],"NA")</f>
        <v/>
      </c>
      <c r="G208" s="61" t="str">
        <f>IF(Checklist48[[#This Row],[PIGUID]]="","",INDEX(S2PQ_relational[],MATCH(Checklist48[[#This Row],[PIGUID&amp;NO]],S2PQ_relational[PIGUID &amp; "NO"],0),2))</f>
        <v/>
      </c>
      <c r="H208" s="61" t="str">
        <f>Checklist48[[#This Row],[PIGUID]]&amp;"NO"</f>
        <v>NO</v>
      </c>
      <c r="I208" s="61" t="str">
        <f>IF(Checklist48[[#This Row],[PIGUID]]="","",INDEX(PIs[NA Exempt],MATCH(Checklist48[[#This Row],[PIGUID]],PIs[GUID],0),1))</f>
        <v/>
      </c>
      <c r="J208" s="61" t="str">
        <f>IF(Checklist48[[#This Row],[SGUID]]="",IF(Checklist48[[#This Row],[SSGUID]]="",IF(Checklist48[[#This Row],[PIGUID]]="","",INDEX(PIs[[Column1]:[SS]],MATCH(Checklist48[[#This Row],[PIGUID]],PIs[GUID],0),2)),INDEX(PIs[[Column1]:[SS]],MATCH(Checklist48[[#This Row],[SSGUID]],PIs[SSGUID],0),18)),INDEX(PIs[[Column1]:[SS]],MATCH(Checklist48[[#This Row],[SGUID]],PIs[SGUID],0),14))</f>
        <v>FO 12.03 Persoonlijke beschermingsmiddelen</v>
      </c>
      <c r="K208" s="61" t="str">
        <f>IF(Checklist48[[#This Row],[SGUID]]="",IF(Checklist48[[#This Row],[SSGUID]]="",IF(Checklist48[[#This Row],[PIGUID]]="","",INDEX(PIs[[Column1]:[SS]],MATCH(Checklist48[[#This Row],[PIGUID]],PIs[GUID],0),4)),INDEX(PIs[[Column1]:[Ssbody]],MATCH(Checklist48[[#This Row],[SSGUID]],PIs[SSGUID],0),19)),INDEX(PIs[[Column1]:[SS]],MATCH(Checklist48[[#This Row],[SGUID]],PIs[SGUID],0),15))</f>
        <v>-</v>
      </c>
      <c r="L208" s="61" t="str">
        <f>IF(Checklist48[[#This Row],[SGUID]]="",IF(Checklist48[[#This Row],[SSGUID]]="",INDEX(PIs[[Column1]:[SS]],MATCH(Checklist48[[#This Row],[PIGUID]],PIs[GUID],0),6),""),"")</f>
        <v/>
      </c>
      <c r="M208" s="61" t="str">
        <f>IF(Checklist48[[#This Row],[SSGUID]]="",IF(Checklist48[[#This Row],[PIGUID]]="","",INDEX(PIs[[Column1]:[SS]],MATCH(Checklist48[[#This Row],[PIGUID]],PIs[GUID],0),8)),"")</f>
        <v/>
      </c>
      <c r="N208" s="65"/>
      <c r="O208" s="65"/>
      <c r="P208" s="61" t="str">
        <f>IF(Checklist48[[#This Row],[ifna]]="NA","",IF(Checklist48[[#This Row],[RelatedPQ]]=0,"",IF(Checklist48[[#This Row],[RelatedPQ]]="","",IF((INDEX(S2PQ_relational[],MATCH(Checklist48[[#This Row],[PIGUID&amp;NO]],S2PQ_relational[PIGUID &amp; "NO"],0),1))=Checklist48[[#This Row],[PIGUID]],"niet van toepassing",""))))</f>
        <v/>
      </c>
      <c r="Q208" s="61" t="str">
        <f>IF(Checklist48[[#This Row],[N.v.t.]]="niet van toepassing",INDEX(S2PQ[[Stap 2 vragen]:[Justification]],MATCH(Checklist48[[#This Row],[RelatedPQ]],S2PQ[S2PQGUID],0),3),"")</f>
        <v/>
      </c>
      <c r="R208" s="65"/>
    </row>
    <row r="209" spans="1:18" ht="191.25" x14ac:dyDescent="0.25">
      <c r="A209" s="42"/>
      <c r="B209" s="59"/>
      <c r="C209" s="59"/>
      <c r="D209" s="60">
        <f>IF(Checklist48[[#This Row],[SGUID]]="",IF(Checklist48[[#This Row],[SSGUID]]="",0,1),1)</f>
        <v>0</v>
      </c>
      <c r="E209" s="59" t="s">
        <v>952</v>
      </c>
      <c r="F209" s="61" t="str">
        <f>_xlfn.IFNA(Checklist48[[#This Row],[RelatedPQ]],"NA")</f>
        <v>NA</v>
      </c>
      <c r="G209" s="61" t="e">
        <f>IF(Checklist48[[#This Row],[PIGUID]]="","",INDEX(S2PQ_relational[],MATCH(Checklist48[[#This Row],[PIGUID&amp;NO]],S2PQ_relational[PIGUID &amp; "NO"],0),2))</f>
        <v>#N/A</v>
      </c>
      <c r="H209" s="61" t="str">
        <f>Checklist48[[#This Row],[PIGUID]]&amp;"NO"</f>
        <v>5TiElFP5F2vlfwim2F8cCCNO</v>
      </c>
      <c r="I209" s="61" t="b">
        <f>IF(Checklist48[[#This Row],[PIGUID]]="","",INDEX(PIs[NA Exempt],MATCH(Checklist48[[#This Row],[PIGUID]],PIs[GUID],0),1))</f>
        <v>0</v>
      </c>
      <c r="J209" s="61" t="str">
        <f>IF(Checklist48[[#This Row],[SGUID]]="",IF(Checklist48[[#This Row],[SSGUID]]="",IF(Checklist48[[#This Row],[PIGUID]]="","",INDEX(PIs[[Column1]:[SS]],MATCH(Checklist48[[#This Row],[PIGUID]],PIs[GUID],0),2)),INDEX(PIs[[Column1]:[SS]],MATCH(Checklist48[[#This Row],[SSGUID]],PIs[SSGUID],0),18)),INDEX(PIs[[Column1]:[SS]],MATCH(Checklist48[[#This Row],[SGUID]],PIs[SGUID],0),14))</f>
        <v>FO 12.03.01</v>
      </c>
      <c r="K209" s="61" t="str">
        <f>IF(Checklist48[[#This Row],[SGUID]]="",IF(Checklist48[[#This Row],[SSGUID]]="",IF(Checklist48[[#This Row],[PIGUID]]="","",INDEX(PIs[[Column1]:[SS]],MATCH(Checklist48[[#This Row],[PIGUID]],PIs[GUID],0),4)),INDEX(PIs[[Column1]:[Ssbody]],MATCH(Checklist48[[#This Row],[SSGUID]],PIs[SSGUID],0),19)),INDEX(PIs[[Column1]:[SS]],MATCH(Checklist48[[#This Row],[SGUID]],PIs[SGUID],0),15))</f>
        <v>Medewerkers, bezoekers en onderaannemers zijn voorzien van geschikte persoonlijke beschermingsmiddelen (PBM) en maken gebruik hiervan.</v>
      </c>
      <c r="L209" s="61" t="str">
        <f>IF(Checklist48[[#This Row],[SGUID]]="",IF(Checklist48[[#This Row],[SSGUID]]="",INDEX(PIs[[Column1]:[SS]],MATCH(Checklist48[[#This Row],[PIGUID]],PIs[GUID],0),6),""),"")</f>
        <v>PBM moeten voldoen aan de wettelijke eisen, etiketvoorschriften en/of zoals goedgekeurd door een bevoegde instantie. De PBM moeten beschikbaar zijn, op juiste wijze worden gebruikt en in goede staat zijn. Het voldoen aan etiketvoorschriften en/of vereisten in de risicobeoordeling voor werkzaamheden op het bedrijf, kan het gebruik van het volgende omvatten: geschikt schoeisel, waterdichte kleding, beschermende overalls, rubber handschoenen, gezichtsmaskers, ademhalingsapparatuur (inclusief reservefilters), oor- en oogbescherming, etc.
PBM moeten indien noodzakelijk worden verstrekt aan medewerkers, onderaannemers (aanvaardbaar indien voorzien door onderaannemingsbedrijf) en bezoekers.</v>
      </c>
      <c r="M209" s="61" t="str">
        <f>IF(Checklist48[[#This Row],[SSGUID]]="",IF(Checklist48[[#This Row],[PIGUID]]="","",INDEX(PIs[[Column1]:[SS]],MATCH(Checklist48[[#This Row],[PIGUID]],PIs[GUID],0),8)),"")</f>
        <v>Major Must</v>
      </c>
      <c r="N209" s="65"/>
      <c r="O209" s="65"/>
      <c r="P209" s="61" t="str">
        <f>IF(Checklist48[[#This Row],[ifna]]="NA","",IF(Checklist48[[#This Row],[RelatedPQ]]=0,"",IF(Checklist48[[#This Row],[RelatedPQ]]="","",IF((INDEX(S2PQ_relational[],MATCH(Checklist48[[#This Row],[PIGUID&amp;NO]],S2PQ_relational[PIGUID &amp; "NO"],0),1))=Checklist48[[#This Row],[PIGUID]],"niet van toepassing",""))))</f>
        <v/>
      </c>
      <c r="Q209" s="61" t="str">
        <f>IF(Checklist48[[#This Row],[N.v.t.]]="niet van toepassing",INDEX(S2PQ[[Stap 2 vragen]:[Justification]],MATCH(Checklist48[[#This Row],[RelatedPQ]],S2PQ[S2PQGUID],0),3),"")</f>
        <v/>
      </c>
      <c r="R209" s="65"/>
    </row>
    <row r="210" spans="1:18" ht="123.75" x14ac:dyDescent="0.25">
      <c r="A210" s="42"/>
      <c r="B210" s="59"/>
      <c r="C210" s="59"/>
      <c r="D210" s="60">
        <f>IF(Checklist48[[#This Row],[SGUID]]="",IF(Checklist48[[#This Row],[SSGUID]]="",0,1),1)</f>
        <v>0</v>
      </c>
      <c r="E210" s="59" t="s">
        <v>959</v>
      </c>
      <c r="F210" s="61" t="str">
        <f>_xlfn.IFNA(Checklist48[[#This Row],[RelatedPQ]],"NA")</f>
        <v>NA</v>
      </c>
      <c r="G210" s="61" t="e">
        <f>IF(Checklist48[[#This Row],[PIGUID]]="","",INDEX(S2PQ_relational[],MATCH(Checklist48[[#This Row],[PIGUID&amp;NO]],S2PQ_relational[PIGUID &amp; "NO"],0),2))</f>
        <v>#N/A</v>
      </c>
      <c r="H210" s="61" t="str">
        <f>Checklist48[[#This Row],[PIGUID]]&amp;"NO"</f>
        <v>4UcfLyQFO80y5WRLtEEUlTNO</v>
      </c>
      <c r="I210" s="61" t="b">
        <f>IF(Checklist48[[#This Row],[PIGUID]]="","",INDEX(PIs[NA Exempt],MATCH(Checklist48[[#This Row],[PIGUID]],PIs[GUID],0),1))</f>
        <v>0</v>
      </c>
      <c r="J210" s="61" t="str">
        <f>IF(Checklist48[[#This Row],[SGUID]]="",IF(Checklist48[[#This Row],[SSGUID]]="",IF(Checklist48[[#This Row],[PIGUID]]="","",INDEX(PIs[[Column1]:[SS]],MATCH(Checklist48[[#This Row],[PIGUID]],PIs[GUID],0),2)),INDEX(PIs[[Column1]:[SS]],MATCH(Checklist48[[#This Row],[SSGUID]],PIs[SSGUID],0),18)),INDEX(PIs[[Column1]:[SS]],MATCH(Checklist48[[#This Row],[SGUID]],PIs[SGUID],0),14))</f>
        <v>FO 12.03.02</v>
      </c>
      <c r="K210" s="61" t="str">
        <f>IF(Checklist48[[#This Row],[SGUID]]="",IF(Checklist48[[#This Row],[SSGUID]]="",IF(Checklist48[[#This Row],[PIGUID]]="","",INDEX(PIs[[Column1]:[SS]],MATCH(Checklist48[[#This Row],[PIGUID]],PIs[GUID],0),4)),INDEX(PIs[[Column1]:[Ssbody]],MATCH(Checklist48[[#This Row],[SSGUID]],PIs[SSGUID],0),19)),INDEX(PIs[[Column1]:[SS]],MATCH(Checklist48[[#This Row],[SGUID]],PIs[SGUID],0),15))</f>
        <v>Persoonlijke beschermingsmiddelen (PBM) moeten schoon worden gehouden en op juiste wijze worden opgeslagen zodat er geen risico bestaat op verontreiniging van persoonlijke voorwerpen.</v>
      </c>
      <c r="L210" s="61" t="str">
        <f>IF(Checklist48[[#This Row],[SGUID]]="",IF(Checklist48[[#This Row],[SSGUID]]="",INDEX(PIs[[Column1]:[SS]],MATCH(Checklist48[[#This Row],[PIGUID]],PIs[GUID],0),6),""),"")</f>
        <v>PBM moeten schoon worden gehouden overeenkomstig het gebruikstype en de mate van mogelijke verontreiniging en op een geventileerde plek worden opgeslagen. Beschermende kleding moet afzonderlijk van persoonlijke kleding worden gewassen. Herbruikbare handschoenen moeten worden gewassen alvorens ze uit te doen. Vervuilde en beschadigde PBM moeten op juiste wijze worden afgevoerd. PBM moeten op zodanige wijze worden opgeslagen dat kruisbesmetting met chemicaliën wordt voorkomen.</v>
      </c>
      <c r="M210" s="61" t="str">
        <f>IF(Checklist48[[#This Row],[SSGUID]]="",IF(Checklist48[[#This Row],[PIGUID]]="","",INDEX(PIs[[Column1]:[SS]],MATCH(Checklist48[[#This Row],[PIGUID]],PIs[GUID],0),8)),"")</f>
        <v>Major Must</v>
      </c>
      <c r="N210" s="65"/>
      <c r="O210" s="65"/>
      <c r="P210" s="61" t="str">
        <f>IF(Checklist48[[#This Row],[ifna]]="NA","",IF(Checklist48[[#This Row],[RelatedPQ]]=0,"",IF(Checklist48[[#This Row],[RelatedPQ]]="","",IF((INDEX(S2PQ_relational[],MATCH(Checklist48[[#This Row],[PIGUID&amp;NO]],S2PQ_relational[PIGUID &amp; "NO"],0),1))=Checklist48[[#This Row],[PIGUID]],"niet van toepassing",""))))</f>
        <v/>
      </c>
      <c r="Q210" s="61" t="str">
        <f>IF(Checklist48[[#This Row],[N.v.t.]]="niet van toepassing",INDEX(S2PQ[[Stap 2 vragen]:[Justification]],MATCH(Checklist48[[#This Row],[RelatedPQ]],S2PQ[S2PQGUID],0),3),"")</f>
        <v/>
      </c>
      <c r="R210" s="65"/>
    </row>
    <row r="211" spans="1:18" ht="78.75" x14ac:dyDescent="0.25">
      <c r="A211" s="42"/>
      <c r="B211" s="59"/>
      <c r="C211" s="59"/>
      <c r="D211" s="60">
        <f>IF(Checklist48[[#This Row],[SGUID]]="",IF(Checklist48[[#This Row],[SSGUID]]="",0,1),1)</f>
        <v>0</v>
      </c>
      <c r="E211" s="59" t="s">
        <v>971</v>
      </c>
      <c r="F211" s="61" t="str">
        <f>_xlfn.IFNA(Checklist48[[#This Row],[RelatedPQ]],"NA")</f>
        <v>NA</v>
      </c>
      <c r="G211" s="61" t="e">
        <f>IF(Checklist48[[#This Row],[PIGUID]]="","",INDEX(S2PQ_relational[],MATCH(Checklist48[[#This Row],[PIGUID&amp;NO]],S2PQ_relational[PIGUID &amp; "NO"],0),2))</f>
        <v>#N/A</v>
      </c>
      <c r="H211" s="61" t="str">
        <f>Checklist48[[#This Row],[PIGUID]]&amp;"NO"</f>
        <v>62tN6wZa5pX8aFAKP7fC5rNO</v>
      </c>
      <c r="I211" s="61" t="b">
        <f>IF(Checklist48[[#This Row],[PIGUID]]="","",INDEX(PIs[NA Exempt],MATCH(Checklist48[[#This Row],[PIGUID]],PIs[GUID],0),1))</f>
        <v>0</v>
      </c>
      <c r="J211" s="61" t="str">
        <f>IF(Checklist48[[#This Row],[SGUID]]="",IF(Checklist48[[#This Row],[SSGUID]]="",IF(Checklist48[[#This Row],[PIGUID]]="","",INDEX(PIs[[Column1]:[SS]],MATCH(Checklist48[[#This Row],[PIGUID]],PIs[GUID],0),2)),INDEX(PIs[[Column1]:[SS]],MATCH(Checklist48[[#This Row],[SSGUID]],PIs[SSGUID],0),18)),INDEX(PIs[[Column1]:[SS]],MATCH(Checklist48[[#This Row],[SGUID]],PIs[SGUID],0),14))</f>
        <v>FO 12.03.03</v>
      </c>
      <c r="K211" s="61" t="str">
        <f>IF(Checklist48[[#This Row],[SGUID]]="",IF(Checklist48[[#This Row],[SSGUID]]="",IF(Checklist48[[#This Row],[PIGUID]]="","",INDEX(PIs[[Column1]:[SS]],MATCH(Checklist48[[#This Row],[PIGUID]],PIs[GUID],0),4)),INDEX(PIs[[Column1]:[Ssbody]],MATCH(Checklist48[[#This Row],[SSGUID]],PIs[SSGUID],0),19)),INDEX(PIs[[Column1]:[SS]],MATCH(Checklist48[[#This Row],[SGUID]],PIs[SGUID],0),15))</f>
        <v>Geschikte omkleedgelegenheden zijn beschikbaar indien nodig.</v>
      </c>
      <c r="L211" s="61" t="str">
        <f>IF(Checklist48[[#This Row],[SGUID]]="",IF(Checklist48[[#This Row],[SSGUID]]="",INDEX(PIs[[Column1]:[SS]],MATCH(Checklist48[[#This Row],[PIGUID]],PIs[GUID],0),6),""),"")</f>
        <v>De omkleedgelegenheden (in overeenstemming met plaatselijke omstandigheden) moeten gebruikt worden voor het omkleden en het aan- en uittrekken van werkkleding indien nodig. Omkleedgelegenheden zijn wellicht niet nodig als persoonlijke beschermingsmiddelen (PBM) worden aangetrokken over bestaande kleding.</v>
      </c>
      <c r="M211" s="61" t="str">
        <f>IF(Checklist48[[#This Row],[SSGUID]]="",IF(Checklist48[[#This Row],[PIGUID]]="","",INDEX(PIs[[Column1]:[SS]],MATCH(Checklist48[[#This Row],[PIGUID]],PIs[GUID],0),8)),"")</f>
        <v>Minor Must</v>
      </c>
      <c r="N211" s="65"/>
      <c r="O211" s="65"/>
      <c r="P211" s="61" t="str">
        <f>IF(Checklist48[[#This Row],[ifna]]="NA","",IF(Checklist48[[#This Row],[RelatedPQ]]=0,"",IF(Checklist48[[#This Row],[RelatedPQ]]="","",IF((INDEX(S2PQ_relational[],MATCH(Checklist48[[#This Row],[PIGUID&amp;NO]],S2PQ_relational[PIGUID &amp; "NO"],0),1))=Checklist48[[#This Row],[PIGUID]],"niet van toepassing",""))))</f>
        <v/>
      </c>
      <c r="Q211" s="61" t="str">
        <f>IF(Checklist48[[#This Row],[N.v.t.]]="niet van toepassing",INDEX(S2PQ[[Stap 2 vragen]:[Justification]],MATCH(Checklist48[[#This Row],[RelatedPQ]],S2PQ[S2PQGUID],0),3),"")</f>
        <v/>
      </c>
      <c r="R211" s="65"/>
    </row>
    <row r="212" spans="1:18" ht="45" x14ac:dyDescent="0.25">
      <c r="A212" s="42"/>
      <c r="B212" s="59" t="s">
        <v>295</v>
      </c>
      <c r="C212" s="59"/>
      <c r="D212" s="60">
        <f>IF(Checklist48[[#This Row],[SGUID]]="",IF(Checklist48[[#This Row],[SSGUID]]="",0,1),1)</f>
        <v>1</v>
      </c>
      <c r="E212" s="59"/>
      <c r="F212" s="61" t="str">
        <f>_xlfn.IFNA(Checklist48[[#This Row],[RelatedPQ]],"NA")</f>
        <v/>
      </c>
      <c r="G212" s="61" t="str">
        <f>IF(Checklist48[[#This Row],[PIGUID]]="","",INDEX(S2PQ_relational[],MATCH(Checklist48[[#This Row],[PIGUID&amp;NO]],S2PQ_relational[PIGUID &amp; "NO"],0),2))</f>
        <v/>
      </c>
      <c r="H212" s="61" t="str">
        <f>Checklist48[[#This Row],[PIGUID]]&amp;"NO"</f>
        <v>NO</v>
      </c>
      <c r="I212" s="61" t="str">
        <f>IF(Checklist48[[#This Row],[PIGUID]]="","",INDEX(PIs[NA Exempt],MATCH(Checklist48[[#This Row],[PIGUID]],PIs[GUID],0),1))</f>
        <v/>
      </c>
      <c r="J212" s="61" t="str">
        <f>IF(Checklist48[[#This Row],[SGUID]]="",IF(Checklist48[[#This Row],[SSGUID]]="",IF(Checklist48[[#This Row],[PIGUID]]="","",INDEX(PIs[[Column1]:[SS]],MATCH(Checklist48[[#This Row],[PIGUID]],PIs[GUID],0),2)),INDEX(PIs[[Column1]:[SS]],MATCH(Checklist48[[#This Row],[SSGUID]],PIs[SSGUID],0),18)),INDEX(PIs[[Column1]:[SS]],MATCH(Checklist48[[#This Row],[SGUID]],PIs[SGUID],0),14))</f>
        <v>FO 13 WELZIJN VAN MEDEWERKERS</v>
      </c>
      <c r="K212" s="61" t="str">
        <f>IF(Checklist48[[#This Row],[SGUID]]="",IF(Checklist48[[#This Row],[SSGUID]]="",IF(Checklist48[[#This Row],[PIGUID]]="","",INDEX(PIs[[Column1]:[SS]],MATCH(Checklist48[[#This Row],[PIGUID]],PIs[GUID],0),4)),INDEX(PIs[[Column1]:[Ssbody]],MATCH(Checklist48[[#This Row],[SSGUID]],PIs[SSGUID],0),19)),INDEX(PIs[[Column1]:[SS]],MATCH(Checklist48[[#This Row],[SGUID]],PIs[SGUID],0),15))</f>
        <v>-</v>
      </c>
      <c r="L212" s="61" t="str">
        <f>IF(Checklist48[[#This Row],[SGUID]]="",IF(Checklist48[[#This Row],[SSGUID]]="",INDEX(PIs[[Column1]:[SS]],MATCH(Checklist48[[#This Row],[PIGUID]],PIs[GUID],0),6),""),"")</f>
        <v/>
      </c>
      <c r="M212" s="61" t="str">
        <f>IF(Checklist48[[#This Row],[SSGUID]]="",IF(Checklist48[[#This Row],[PIGUID]]="","",INDEX(PIs[[Column1]:[SS]],MATCH(Checklist48[[#This Row],[PIGUID]],PIs[GUID],0),8)),"")</f>
        <v/>
      </c>
      <c r="N212" s="65"/>
      <c r="O212" s="65"/>
      <c r="P212" s="61" t="str">
        <f>IF(Checklist48[[#This Row],[ifna]]="NA","",IF(Checklist48[[#This Row],[RelatedPQ]]=0,"",IF(Checklist48[[#This Row],[RelatedPQ]]="","",IF((INDEX(S2PQ_relational[],MATCH(Checklist48[[#This Row],[PIGUID&amp;NO]],S2PQ_relational[PIGUID &amp; "NO"],0),1))=Checklist48[[#This Row],[PIGUID]],"niet van toepassing",""))))</f>
        <v/>
      </c>
      <c r="Q212" s="61" t="str">
        <f>IF(Checklist48[[#This Row],[N.v.t.]]="niet van toepassing",INDEX(S2PQ[[Stap 2 vragen]:[Justification]],MATCH(Checklist48[[#This Row],[RelatedPQ]],S2PQ[S2PQGUID],0),3),"")</f>
        <v/>
      </c>
      <c r="R212" s="65"/>
    </row>
    <row r="213" spans="1:18" ht="33.75" hidden="1" x14ac:dyDescent="0.25">
      <c r="A213" s="42"/>
      <c r="B213" s="59"/>
      <c r="C213" s="59" t="s">
        <v>248</v>
      </c>
      <c r="D213" s="60">
        <f>IF(Checklist48[[#This Row],[SGUID]]="",IF(Checklist48[[#This Row],[SSGUID]]="",0,1),1)</f>
        <v>1</v>
      </c>
      <c r="E213" s="59"/>
      <c r="F213" s="61" t="str">
        <f>_xlfn.IFNA(Checklist48[[#This Row],[RelatedPQ]],"NA")</f>
        <v/>
      </c>
      <c r="G213" s="61" t="str">
        <f>IF(Checklist48[[#This Row],[PIGUID]]="","",INDEX(S2PQ_relational[],MATCH(Checklist48[[#This Row],[PIGUID&amp;NO]],S2PQ_relational[PIGUID &amp; "NO"],0),2))</f>
        <v/>
      </c>
      <c r="H213" s="61" t="str">
        <f>Checklist48[[#This Row],[PIGUID]]&amp;"NO"</f>
        <v>NO</v>
      </c>
      <c r="I213" s="61" t="str">
        <f>IF(Checklist48[[#This Row],[PIGUID]]="","",INDEX(PIs[NA Exempt],MATCH(Checklist48[[#This Row],[PIGUID]],PIs[GUID],0),1))</f>
        <v/>
      </c>
      <c r="J213" s="61" t="str">
        <f>IF(Checklist48[[#This Row],[SGUID]]="",IF(Checklist48[[#This Row],[SSGUID]]="",IF(Checklist48[[#This Row],[PIGUID]]="","",INDEX(PIs[[Column1]:[SS]],MATCH(Checklist48[[#This Row],[PIGUID]],PIs[GUID],0),2)),INDEX(PIs[[Column1]:[SS]],MATCH(Checklist48[[#This Row],[SSGUID]],PIs[SSGUID],0),18)),INDEX(PIs[[Column1]:[SS]],MATCH(Checklist48[[#This Row],[SGUID]],PIs[SGUID],0),14))</f>
        <v>-</v>
      </c>
      <c r="K213" s="61" t="str">
        <f>IF(Checklist48[[#This Row],[SGUID]]="",IF(Checklist48[[#This Row],[SSGUID]]="",IF(Checklist48[[#This Row],[PIGUID]]="","",INDEX(PIs[[Column1]:[SS]],MATCH(Checklist48[[#This Row],[PIGUID]],PIs[GUID],0),4)),INDEX(PIs[[Column1]:[Ssbody]],MATCH(Checklist48[[#This Row],[SSGUID]],PIs[SSGUID],0),19)),INDEX(PIs[[Column1]:[SS]],MATCH(Checklist48[[#This Row],[SGUID]],PIs[SGUID],0),15))</f>
        <v>-</v>
      </c>
      <c r="L213" s="61" t="str">
        <f>IF(Checklist48[[#This Row],[SGUID]]="",IF(Checklist48[[#This Row],[SSGUID]]="",INDEX(PIs[[Column1]:[SS]],MATCH(Checklist48[[#This Row],[PIGUID]],PIs[GUID],0),6),""),"")</f>
        <v/>
      </c>
      <c r="M213" s="61" t="str">
        <f>IF(Checklist48[[#This Row],[SSGUID]]="",IF(Checklist48[[#This Row],[PIGUID]]="","",INDEX(PIs[[Column1]:[SS]],MATCH(Checklist48[[#This Row],[PIGUID]],PIs[GUID],0),8)),"")</f>
        <v/>
      </c>
      <c r="N213" s="65"/>
      <c r="O213" s="65"/>
      <c r="P213" s="61" t="str">
        <f>IF(Checklist48[[#This Row],[ifna]]="NA","",IF(Checklist48[[#This Row],[RelatedPQ]]=0,"",IF(Checklist48[[#This Row],[RelatedPQ]]="","",IF((INDEX(S2PQ_relational[],MATCH(Checklist48[[#This Row],[PIGUID&amp;NO]],S2PQ_relational[PIGUID &amp; "NO"],0),1))=Checklist48[[#This Row],[PIGUID]],"niet van toepassing",""))))</f>
        <v/>
      </c>
      <c r="Q213" s="61" t="str">
        <f>IF(Checklist48[[#This Row],[N.v.t.]]="niet van toepassing",INDEX(S2PQ[[Stap 2 vragen]:[Justification]],MATCH(Checklist48[[#This Row],[RelatedPQ]],S2PQ[S2PQGUID],0),3),"")</f>
        <v/>
      </c>
      <c r="R213" s="65"/>
    </row>
    <row r="214" spans="1:18" ht="78.75" x14ac:dyDescent="0.25">
      <c r="A214" s="42"/>
      <c r="B214" s="59"/>
      <c r="C214" s="59"/>
      <c r="D214" s="60">
        <f>IF(Checklist48[[#This Row],[SGUID]]="",IF(Checklist48[[#This Row],[SSGUID]]="",0,1),1)</f>
        <v>0</v>
      </c>
      <c r="E214" s="59" t="s">
        <v>762</v>
      </c>
      <c r="F214" s="61" t="str">
        <f>_xlfn.IFNA(Checklist48[[#This Row],[RelatedPQ]],"NA")</f>
        <v>NA</v>
      </c>
      <c r="G214" s="61" t="e">
        <f>IF(Checklist48[[#This Row],[PIGUID]]="","",INDEX(S2PQ_relational[],MATCH(Checklist48[[#This Row],[PIGUID&amp;NO]],S2PQ_relational[PIGUID &amp; "NO"],0),2))</f>
        <v>#N/A</v>
      </c>
      <c r="H214" s="61" t="str">
        <f>Checklist48[[#This Row],[PIGUID]]&amp;"NO"</f>
        <v>1qvNuwlZRTcvgxA0tzCxT9NO</v>
      </c>
      <c r="I214" s="61" t="b">
        <f>IF(Checklist48[[#This Row],[PIGUID]]="","",INDEX(PIs[NA Exempt],MATCH(Checklist48[[#This Row],[PIGUID]],PIs[GUID],0),1))</f>
        <v>0</v>
      </c>
      <c r="J214" s="61" t="str">
        <f>IF(Checklist48[[#This Row],[SGUID]]="",IF(Checklist48[[#This Row],[SSGUID]]="",IF(Checklist48[[#This Row],[PIGUID]]="","",INDEX(PIs[[Column1]:[SS]],MATCH(Checklist48[[#This Row],[PIGUID]],PIs[GUID],0),2)),INDEX(PIs[[Column1]:[SS]],MATCH(Checklist48[[#This Row],[SSGUID]],PIs[SSGUID],0),18)),INDEX(PIs[[Column1]:[SS]],MATCH(Checklist48[[#This Row],[SGUID]],PIs[SGUID],0),14))</f>
        <v>FO 13.01</v>
      </c>
      <c r="K214" s="61" t="str">
        <f>IF(Checklist48[[#This Row],[SGUID]]="",IF(Checklist48[[#This Row],[SSGUID]]="",IF(Checklist48[[#This Row],[PIGUID]]="","",INDEX(PIs[[Column1]:[SS]],MATCH(Checklist48[[#This Row],[PIGUID]],PIs[GUID],0),4)),INDEX(PIs[[Column1]:[Ssbody]],MATCH(Checklist48[[#This Row],[SSGUID]],PIs[SSGUID],0),19)),INDEX(PIs[[Column1]:[SS]],MATCH(Checklist48[[#This Row],[SGUID]],PIs[SGUID],0),15))</f>
        <v>Een lid van het management is duidelijk identificeerbaar aangewezen als verantwoordelijke voor de gezondheid, veiligheid en welzijn van medewerkers.</v>
      </c>
      <c r="L214" s="61" t="str">
        <f>IF(Checklist48[[#This Row],[SGUID]]="",IF(Checklist48[[#This Row],[SSGUID]]="",INDEX(PIs[[Column1]:[SS]],MATCH(Checklist48[[#This Row],[PIGUID]],PIs[GUID],0),6),""),"")</f>
        <v>Er moet documentatie beschikbaar zijn waarin het lid van het management dat verantwoordelijk is voor het toezien op het voldoen aan en de tenuitvoerlegging van bestaande, actuele en relevante nationale en lokale regelgeving voor gezondheid, veiligheid en welzijn van medewerkers, duidelijk wordt aangewezen en met naam wordt genoemd.</v>
      </c>
      <c r="M214" s="61" t="str">
        <f>IF(Checklist48[[#This Row],[SSGUID]]="",IF(Checklist48[[#This Row],[PIGUID]]="","",INDEX(PIs[[Column1]:[SS]],MATCH(Checklist48[[#This Row],[PIGUID]],PIs[GUID],0),8)),"")</f>
        <v>Major Must</v>
      </c>
      <c r="N214" s="65"/>
      <c r="O214" s="65"/>
      <c r="P214" s="61" t="str">
        <f>IF(Checklist48[[#This Row],[ifna]]="NA","",IF(Checklist48[[#This Row],[RelatedPQ]]=0,"",IF(Checklist48[[#This Row],[RelatedPQ]]="","",IF((INDEX(S2PQ_relational[],MATCH(Checklist48[[#This Row],[PIGUID&amp;NO]],S2PQ_relational[PIGUID &amp; "NO"],0),1))=Checklist48[[#This Row],[PIGUID]],"niet van toepassing",""))))</f>
        <v/>
      </c>
      <c r="Q214" s="61" t="str">
        <f>IF(Checklist48[[#This Row],[N.v.t.]]="niet van toepassing",INDEX(S2PQ[[Stap 2 vragen]:[Justification]],MATCH(Checklist48[[#This Row],[RelatedPQ]],S2PQ[S2PQGUID],0),3),"")</f>
        <v/>
      </c>
      <c r="R214" s="65"/>
    </row>
    <row r="215" spans="1:18" ht="337.5" x14ac:dyDescent="0.25">
      <c r="A215" s="42"/>
      <c r="B215" s="59"/>
      <c r="C215" s="59"/>
      <c r="D215" s="60">
        <f>IF(Checklist48[[#This Row],[SGUID]]="",IF(Checklist48[[#This Row],[SSGUID]]="",0,1),1)</f>
        <v>0</v>
      </c>
      <c r="E215" s="59" t="s">
        <v>308</v>
      </c>
      <c r="F215" s="61" t="str">
        <f>_xlfn.IFNA(Checklist48[[#This Row],[RelatedPQ]],"NA")</f>
        <v>NA</v>
      </c>
      <c r="G215" s="61" t="e">
        <f>IF(Checklist48[[#This Row],[PIGUID]]="","",INDEX(S2PQ_relational[],MATCH(Checklist48[[#This Row],[PIGUID&amp;NO]],S2PQ_relational[PIGUID &amp; "NO"],0),2))</f>
        <v>#N/A</v>
      </c>
      <c r="H215" s="61" t="str">
        <f>Checklist48[[#This Row],[PIGUID]]&amp;"NO"</f>
        <v>3v8QZW9aUI3t8xNkFrrjFTNO</v>
      </c>
      <c r="I215" s="61" t="b">
        <f>IF(Checklist48[[#This Row],[PIGUID]]="","",INDEX(PIs[NA Exempt],MATCH(Checklist48[[#This Row],[PIGUID]],PIs[GUID],0),1))</f>
        <v>0</v>
      </c>
      <c r="J215" s="61" t="str">
        <f>IF(Checklist48[[#This Row],[SGUID]]="",IF(Checklist48[[#This Row],[SSGUID]]="",IF(Checklist48[[#This Row],[PIGUID]]="","",INDEX(PIs[[Column1]:[SS]],MATCH(Checklist48[[#This Row],[PIGUID]],PIs[GUID],0),2)),INDEX(PIs[[Column1]:[SS]],MATCH(Checklist48[[#This Row],[SSGUID]],PIs[SSGUID],0),18)),INDEX(PIs[[Column1]:[SS]],MATCH(Checklist48[[#This Row],[SGUID]],PIs[SGUID],0),14))</f>
        <v>FO 13.02</v>
      </c>
      <c r="K215" s="61" t="str">
        <f>IF(Checklist48[[#This Row],[SGUID]]="",IF(Checklist48[[#This Row],[SSGUID]]="",IF(Checklist48[[#This Row],[PIGUID]]="","",INDEX(PIs[[Column1]:[SS]],MATCH(Checklist48[[#This Row],[PIGUID]],PIs[GUID],0),4)),INDEX(PIs[[Column1]:[Ssbody]],MATCH(Checklist48[[#This Row],[SSGUID]],PIs[SSGUID],0),19)),INDEX(PIs[[Column1]:[SS]],MATCH(Checklist48[[#This Row],[SGUID]],PIs[SGUID],0),15))</f>
        <v>Er is communicatie tussen management en medewerkers over kwesties in verband met de gezondheid, veiligheid en het welzijn van de medewerkers.</v>
      </c>
      <c r="L215" s="61" t="str">
        <f>IF(Checklist48[[#This Row],[SGUID]]="",IF(Checklist48[[#This Row],[SSGUID]]="",INDEX(PIs[[Column1]:[SS]],MATCH(Checklist48[[#This Row],[PIGUID]],PIs[GUID],0),6),""),"")</f>
        <v>Uit de registraties blijkt dat communicatie tussen management en medewerkers over problemen in verband met gezondheid, veiligheid en welzijn in alle openheid (d.w.z. zonder angst voor intimidatie of vergelding) kan plaatsvinden, en ten minste eenmaal per jaar. De auditor van de certificerende instelling (CI) hoeft de inhoud, nauwkeurigheid of het resultaat van die communicatie niet te beoordelen. Er moet bewijs zijn dat de zorgpunten van de medewerkers over gezondheid, veiligheid en welzijn worden aangepakt.
\- aan medewerkers moet worden benadrukt dat zij zich, met aannemelijke redenering, moeten verwijderen van onveilig werk. Het gebruik van dit recht in goed vertrouwen moet eventuele vergelding of gevolg voor medewerkers wegnemen;
\- indien ongevallen, bijna-ongevallen of andere incidenten optreden, moeten deze worden gemeld en moet de oorzaak worden vastgesteld en besproken met de medewerkers;
\- het management moet herstelmaatregelen definiëren om herhaling van soortgelijke incidenten te voorkomen en de herstelmaatregelen duidelijk uitleggen aan de medewerkers;
\- medewerkers moeten aan het management de situaties uitleggen waarin zij zich blootgesteld voelen aan risico;
\- het management moet procedures uitleggen voor het wegnemen of verminderen van het risico dat door de medewerkers wordt opgemerkt.</v>
      </c>
      <c r="M215" s="61" t="str">
        <f>IF(Checklist48[[#This Row],[SSGUID]]="",IF(Checklist48[[#This Row],[PIGUID]]="","",INDEX(PIs[[Column1]:[SS]],MATCH(Checklist48[[#This Row],[PIGUID]],PIs[GUID],0),8)),"")</f>
        <v>Minor Must</v>
      </c>
      <c r="N215" s="65"/>
      <c r="O215" s="65"/>
      <c r="P215" s="61" t="str">
        <f>IF(Checklist48[[#This Row],[ifna]]="NA","",IF(Checklist48[[#This Row],[RelatedPQ]]=0,"",IF(Checklist48[[#This Row],[RelatedPQ]]="","",IF((INDEX(S2PQ_relational[],MATCH(Checklist48[[#This Row],[PIGUID&amp;NO]],S2PQ_relational[PIGUID &amp; "NO"],0),1))=Checklist48[[#This Row],[PIGUID]],"niet van toepassing",""))))</f>
        <v/>
      </c>
      <c r="Q215" s="61" t="str">
        <f>IF(Checklist48[[#This Row],[N.v.t.]]="niet van toepassing",INDEX(S2PQ[[Stap 2 vragen]:[Justification]],MATCH(Checklist48[[#This Row],[RelatedPQ]],S2PQ[S2PQGUID],0),3),"")</f>
        <v/>
      </c>
      <c r="R215" s="65"/>
    </row>
    <row r="216" spans="1:18" ht="90" x14ac:dyDescent="0.25">
      <c r="A216" s="42"/>
      <c r="B216" s="59"/>
      <c r="C216" s="59"/>
      <c r="D216" s="60">
        <f>IF(Checklist48[[#This Row],[SGUID]]="",IF(Checklist48[[#This Row],[SSGUID]]="",0,1),1)</f>
        <v>0</v>
      </c>
      <c r="E216" s="59" t="s">
        <v>909</v>
      </c>
      <c r="F216" s="61" t="str">
        <f>_xlfn.IFNA(Checklist48[[#This Row],[RelatedPQ]],"NA")</f>
        <v>NA</v>
      </c>
      <c r="G216" s="61" t="e">
        <f>IF(Checklist48[[#This Row],[PIGUID]]="","",INDEX(S2PQ_relational[],MATCH(Checklist48[[#This Row],[PIGUID&amp;NO]],S2PQ_relational[PIGUID &amp; "NO"],0),2))</f>
        <v>#N/A</v>
      </c>
      <c r="H216" s="61" t="str">
        <f>Checklist48[[#This Row],[PIGUID]]&amp;"NO"</f>
        <v>6m2CM7xng3ccCVsRIIf2WfNO</v>
      </c>
      <c r="I216" s="61" t="b">
        <f>IF(Checklist48[[#This Row],[PIGUID]]="","",INDEX(PIs[NA Exempt],MATCH(Checklist48[[#This Row],[PIGUID]],PIs[GUID],0),1))</f>
        <v>0</v>
      </c>
      <c r="J216" s="61" t="str">
        <f>IF(Checklist48[[#This Row],[SGUID]]="",IF(Checklist48[[#This Row],[SSGUID]]="",IF(Checklist48[[#This Row],[PIGUID]]="","",INDEX(PIs[[Column1]:[SS]],MATCH(Checklist48[[#This Row],[PIGUID]],PIs[GUID],0),2)),INDEX(PIs[[Column1]:[SS]],MATCH(Checklist48[[#This Row],[SSGUID]],PIs[SSGUID],0),18)),INDEX(PIs[[Column1]:[SS]],MATCH(Checklist48[[#This Row],[SGUID]],PIs[SGUID],0),14))</f>
        <v>FO 13.03</v>
      </c>
      <c r="K216" s="61" t="str">
        <f>IF(Checklist48[[#This Row],[SGUID]]="",IF(Checklist48[[#This Row],[SSGUID]]="",IF(Checklist48[[#This Row],[PIGUID]]="","",INDEX(PIs[[Column1]:[SS]],MATCH(Checklist48[[#This Row],[PIGUID]],PIs[GUID],0),4)),INDEX(PIs[[Column1]:[Ssbody]],MATCH(Checklist48[[#This Row],[SSGUID]],PIs[SSGUID],0),19)),INDEX(PIs[[Column1]:[SS]],MATCH(Checklist48[[#This Row],[SGUID]],PIs[SGUID],0),15))</f>
        <v>Medewerkers hebben toegang tot schoon drinkwater, bewaarruimten voor eetwaren, en ruimten om te eten en te rusten.</v>
      </c>
      <c r="L216" s="61" t="str">
        <f>IF(Checklist48[[#This Row],[SGUID]]="",IF(Checklist48[[#This Row],[SSGUID]]="",INDEX(PIs[[Column1]:[SS]],MATCH(Checklist48[[#This Row],[PIGUID]],PIs[GUID],0),6),""),"")</f>
        <v>Er moet een schone plek beschikbaar zijn om voedsel te bewaren en een schone plek om te eten voor de medewerkers indien zij op het bedrijf eten. Drinkwater moet altijd gratis voor de medewerkers beschikbaar zijn. Toegang van medewerkers tot drinkwater mag niet worden beperkt. Er moeten aangewezen ruimten zijn om te rusten en te pauzeren.</v>
      </c>
      <c r="M216" s="61" t="str">
        <f>IF(Checklist48[[#This Row],[SSGUID]]="",IF(Checklist48[[#This Row],[PIGUID]]="","",INDEX(PIs[[Column1]:[SS]],MATCH(Checklist48[[#This Row],[PIGUID]],PIs[GUID],0),8)),"")</f>
        <v>Major Must</v>
      </c>
      <c r="N216" s="65"/>
      <c r="O216" s="65"/>
      <c r="P216" s="61" t="str">
        <f>IF(Checklist48[[#This Row],[ifna]]="NA","",IF(Checklist48[[#This Row],[RelatedPQ]]=0,"",IF(Checklist48[[#This Row],[RelatedPQ]]="","",IF((INDEX(S2PQ_relational[],MATCH(Checklist48[[#This Row],[PIGUID&amp;NO]],S2PQ_relational[PIGUID &amp; "NO"],0),1))=Checklist48[[#This Row],[PIGUID]],"niet van toepassing",""))))</f>
        <v/>
      </c>
      <c r="Q216" s="61" t="str">
        <f>IF(Checklist48[[#This Row],[N.v.t.]]="niet van toepassing",INDEX(S2PQ[[Stap 2 vragen]:[Justification]],MATCH(Checklist48[[#This Row],[RelatedPQ]],S2PQ[S2PQGUID],0),3),"")</f>
        <v/>
      </c>
      <c r="R216" s="65"/>
    </row>
    <row r="217" spans="1:18" ht="225" x14ac:dyDescent="0.25">
      <c r="A217" s="42"/>
      <c r="B217" s="59"/>
      <c r="C217" s="59"/>
      <c r="D217" s="60">
        <f>IF(Checklist48[[#This Row],[SGUID]]="",IF(Checklist48[[#This Row],[SSGUID]]="",0,1),1)</f>
        <v>0</v>
      </c>
      <c r="E217" s="59" t="s">
        <v>289</v>
      </c>
      <c r="F217" s="61" t="str">
        <f>_xlfn.IFNA(Checklist48[[#This Row],[RelatedPQ]],"NA")</f>
        <v>NA</v>
      </c>
      <c r="G217" s="61" t="e">
        <f>IF(Checklist48[[#This Row],[PIGUID]]="","",INDEX(S2PQ_relational[],MATCH(Checklist48[[#This Row],[PIGUID&amp;NO]],S2PQ_relational[PIGUID &amp; "NO"],0),2))</f>
        <v>#N/A</v>
      </c>
      <c r="H217" s="61" t="str">
        <f>Checklist48[[#This Row],[PIGUID]]&amp;"NO"</f>
        <v>5PxgCdqFWPbg4qcza8rlb8NO</v>
      </c>
      <c r="I217" s="61" t="b">
        <f>IF(Checklist48[[#This Row],[PIGUID]]="","",INDEX(PIs[NA Exempt],MATCH(Checklist48[[#This Row],[PIGUID]],PIs[GUID],0),1))</f>
        <v>0</v>
      </c>
      <c r="J217" s="61" t="str">
        <f>IF(Checklist48[[#This Row],[SGUID]]="",IF(Checklist48[[#This Row],[SSGUID]]="",IF(Checklist48[[#This Row],[PIGUID]]="","",INDEX(PIs[[Column1]:[SS]],MATCH(Checklist48[[#This Row],[PIGUID]],PIs[GUID],0),2)),INDEX(PIs[[Column1]:[SS]],MATCH(Checklist48[[#This Row],[SSGUID]],PIs[SSGUID],0),18)),INDEX(PIs[[Column1]:[SS]],MATCH(Checklist48[[#This Row],[SGUID]],PIs[SGUID],0),14))</f>
        <v>FO 13.04</v>
      </c>
      <c r="K217" s="61" t="str">
        <f>IF(Checklist48[[#This Row],[SGUID]]="",IF(Checklist48[[#This Row],[SSGUID]]="",IF(Checklist48[[#This Row],[PIGUID]]="","",INDEX(PIs[[Column1]:[SS]],MATCH(Checklist48[[#This Row],[PIGUID]],PIs[GUID],0),4)),INDEX(PIs[[Column1]:[Ssbody]],MATCH(Checklist48[[#This Row],[SSGUID]],PIs[SSGUID],0),19)),INDEX(PIs[[Column1]:[SS]],MATCH(Checklist48[[#This Row],[SGUID]],PIs[SGUID],0),15))</f>
        <v>De huisvesting op het bedrijf voldoet aan de toepasselijke lokale regelgeving, is bewoonbaar en voorzien van basisvoorzieningen en faciliteiten.</v>
      </c>
      <c r="L217" s="61" t="str">
        <f>IF(Checklist48[[#This Row],[SGUID]]="",IF(Checklist48[[#This Row],[SSGUID]]="",INDEX(PIs[[Column1]:[SS]],MATCH(Checklist48[[#This Row],[PIGUID]],PIs[GUID],0),6),""),"")</f>
        <v>De huisvesting op het bedrijf voor de medewerkers moet bewoonbaar zijn en voorzien zijn van een degelijk dak, ramen en deuren, hygiëneruimten en ruimten voor het bereiden van voedsel, en basisvoorzieningen zoals drinkwater, toiletten en afvoer. De huisvesting moet minimaal voldoen aan de lokale regelgeving met betrekking tot gezondheid en veiligheid.
De huisvesting moet uit de buurt zijn van chemische gevaren (waaronder brandgevaar, ontvlambare stoffen of gevaren, etc.), biologische gevaren (schimmel, riolering, etc.), en fysieke gevaren (lawaai, straling, slechte ventilatie, extreme temperaturen, etc.) die zijn geïdentificeerd in de risicobeoordeling.
In geval van het ontbreken van rioolafvoer, kan het gebruik van septische putten worden geaccepteerd indien deze voldoen aan de geldende regelgeving.</v>
      </c>
      <c r="M217" s="61" t="str">
        <f>IF(Checklist48[[#This Row],[SSGUID]]="",IF(Checklist48[[#This Row],[PIGUID]]="","",INDEX(PIs[[Column1]:[SS]],MATCH(Checklist48[[#This Row],[PIGUID]],PIs[GUID],0),8)),"")</f>
        <v>Major Must</v>
      </c>
      <c r="N217" s="65"/>
      <c r="O217" s="65"/>
      <c r="P217" s="61" t="str">
        <f>IF(Checklist48[[#This Row],[ifna]]="NA","",IF(Checklist48[[#This Row],[RelatedPQ]]=0,"",IF(Checklist48[[#This Row],[RelatedPQ]]="","",IF((INDEX(S2PQ_relational[],MATCH(Checklist48[[#This Row],[PIGUID&amp;NO]],S2PQ_relational[PIGUID &amp; "NO"],0),1))=Checklist48[[#This Row],[PIGUID]],"niet van toepassing",""))))</f>
        <v/>
      </c>
      <c r="Q217" s="61" t="str">
        <f>IF(Checklist48[[#This Row],[N.v.t.]]="niet van toepassing",INDEX(S2PQ[[Stap 2 vragen]:[Justification]],MATCH(Checklist48[[#This Row],[RelatedPQ]],S2PQ[S2PQGUID],0),3),"")</f>
        <v/>
      </c>
      <c r="R217" s="65"/>
    </row>
    <row r="218" spans="1:18" ht="33.75" x14ac:dyDescent="0.25">
      <c r="A218" s="42"/>
      <c r="B218" s="59"/>
      <c r="C218" s="59"/>
      <c r="D218" s="60">
        <f>IF(Checklist48[[#This Row],[SGUID]]="",IF(Checklist48[[#This Row],[SSGUID]]="",0,1),1)</f>
        <v>0</v>
      </c>
      <c r="E218" s="59" t="s">
        <v>296</v>
      </c>
      <c r="F218" s="61" t="str">
        <f>_xlfn.IFNA(Checklist48[[#This Row],[RelatedPQ]],"NA")</f>
        <v>NA</v>
      </c>
      <c r="G218" s="61" t="e">
        <f>IF(Checklist48[[#This Row],[PIGUID]]="","",INDEX(S2PQ_relational[],MATCH(Checklist48[[#This Row],[PIGUID&amp;NO]],S2PQ_relational[PIGUID &amp; "NO"],0),2))</f>
        <v>#N/A</v>
      </c>
      <c r="H218" s="61" t="str">
        <f>Checklist48[[#This Row],[PIGUID]]&amp;"NO"</f>
        <v>5VXPqUtRdc5EWtag7SynfNNO</v>
      </c>
      <c r="I218" s="61" t="b">
        <f>IF(Checklist48[[#This Row],[PIGUID]]="","",INDEX(PIs[NA Exempt],MATCH(Checklist48[[#This Row],[PIGUID]],PIs[GUID],0),1))</f>
        <v>0</v>
      </c>
      <c r="J218" s="61" t="str">
        <f>IF(Checklist48[[#This Row],[SGUID]]="",IF(Checklist48[[#This Row],[SSGUID]]="",IF(Checklist48[[#This Row],[PIGUID]]="","",INDEX(PIs[[Column1]:[SS]],MATCH(Checklist48[[#This Row],[PIGUID]],PIs[GUID],0),2)),INDEX(PIs[[Column1]:[SS]],MATCH(Checklist48[[#This Row],[SSGUID]],PIs[SSGUID],0),18)),INDEX(PIs[[Column1]:[SS]],MATCH(Checklist48[[#This Row],[SGUID]],PIs[SGUID],0),14))</f>
        <v>FO 13.05</v>
      </c>
      <c r="K218" s="61" t="str">
        <f>IF(Checklist48[[#This Row],[SGUID]]="",IF(Checklist48[[#This Row],[SSGUID]]="",IF(Checklist48[[#This Row],[PIGUID]]="","",INDEX(PIs[[Column1]:[SS]],MATCH(Checklist48[[#This Row],[PIGUID]],PIs[GUID],0),4)),INDEX(PIs[[Column1]:[Ssbody]],MATCH(Checklist48[[#This Row],[SSGUID]],PIs[SSGUID],0),19)),INDEX(PIs[[Column1]:[SS]],MATCH(Checklist48[[#This Row],[SGUID]],PIs[SGUID],0),15))</f>
        <v>Het vervoer dat aan medewerkers wordt aangeboden, is veilig.</v>
      </c>
      <c r="L218" s="61" t="str">
        <f>IF(Checklist48[[#This Row],[SGUID]]="",IF(Checklist48[[#This Row],[SSGUID]]="",INDEX(PIs[[Column1]:[SS]],MATCH(Checklist48[[#This Row],[PIGUID]],PIs[GUID],0),6),""),"")</f>
        <v>Het vervoer moet veilig zijn voor medewerkers en voldoen aan de geldende veiligheidseisen en -voorschriften.</v>
      </c>
      <c r="M218" s="61" t="str">
        <f>IF(Checklist48[[#This Row],[SSGUID]]="",IF(Checklist48[[#This Row],[PIGUID]]="","",INDEX(PIs[[Column1]:[SS]],MATCH(Checklist48[[#This Row],[PIGUID]],PIs[GUID],0),8)),"")</f>
        <v>Minor Must</v>
      </c>
      <c r="N218" s="65"/>
      <c r="O218" s="65"/>
      <c r="P218" s="61" t="str">
        <f>IF(Checklist48[[#This Row],[ifna]]="NA","",IF(Checklist48[[#This Row],[RelatedPQ]]=0,"",IF(Checklist48[[#This Row],[RelatedPQ]]="","",IF((INDEX(S2PQ_relational[],MATCH(Checklist48[[#This Row],[PIGUID&amp;NO]],S2PQ_relational[PIGUID &amp; "NO"],0),1))=Checklist48[[#This Row],[PIGUID]],"niet van toepassing",""))))</f>
        <v/>
      </c>
      <c r="Q218" s="61" t="str">
        <f>IF(Checklist48[[#This Row],[N.v.t.]]="niet van toepassing",INDEX(S2PQ[[Stap 2 vragen]:[Justification]],MATCH(Checklist48[[#This Row],[RelatedPQ]],S2PQ[S2PQGUID],0),3),"")</f>
        <v/>
      </c>
      <c r="R218" s="65"/>
    </row>
    <row r="219" spans="1:18" ht="157.5" x14ac:dyDescent="0.25">
      <c r="A219" s="42"/>
      <c r="B219" s="59"/>
      <c r="C219" s="59"/>
      <c r="D219" s="60">
        <f>IF(Checklist48[[#This Row],[SGUID]]="",IF(Checklist48[[#This Row],[SSGUID]]="",0,1),1)</f>
        <v>0</v>
      </c>
      <c r="E219" s="59" t="s">
        <v>658</v>
      </c>
      <c r="F219" s="61" t="str">
        <f>_xlfn.IFNA(Checklist48[[#This Row],[RelatedPQ]],"NA")</f>
        <v>NA</v>
      </c>
      <c r="G219" s="61" t="e">
        <f>IF(Checklist48[[#This Row],[PIGUID]]="","",INDEX(S2PQ_relational[],MATCH(Checklist48[[#This Row],[PIGUID&amp;NO]],S2PQ_relational[PIGUID &amp; "NO"],0),2))</f>
        <v>#N/A</v>
      </c>
      <c r="H219" s="61" t="str">
        <f>Checklist48[[#This Row],[PIGUID]]&amp;"NO"</f>
        <v>1H3e5KHzGFy38mmKqXhq4WNO</v>
      </c>
      <c r="I219" s="61" t="b">
        <f>IF(Checklist48[[#This Row],[PIGUID]]="","",INDEX(PIs[NA Exempt],MATCH(Checklist48[[#This Row],[PIGUID]],PIs[GUID],0),1))</f>
        <v>0</v>
      </c>
      <c r="J219" s="61" t="str">
        <f>IF(Checklist48[[#This Row],[SGUID]]="",IF(Checklist48[[#This Row],[SSGUID]]="",IF(Checklist48[[#This Row],[PIGUID]]="","",INDEX(PIs[[Column1]:[SS]],MATCH(Checklist48[[#This Row],[PIGUID]],PIs[GUID],0),2)),INDEX(PIs[[Column1]:[SS]],MATCH(Checklist48[[#This Row],[SSGUID]],PIs[SSGUID],0),18)),INDEX(PIs[[Column1]:[SS]],MATCH(Checklist48[[#This Row],[SGUID]],PIs[SGUID],0),14))</f>
        <v>FO 13.06</v>
      </c>
      <c r="K219" s="61" t="str">
        <f>IF(Checklist48[[#This Row],[SGUID]]="",IF(Checklist48[[#This Row],[SSGUID]]="",IF(Checklist48[[#This Row],[PIGUID]]="","",INDEX(PIs[[Column1]:[SS]],MATCH(Checklist48[[#This Row],[PIGUID]],PIs[GUID],0),4)),INDEX(PIs[[Column1]:[Ssbody]],MATCH(Checklist48[[#This Row],[SSGUID]],PIs[SSGUID],0),19)),INDEX(PIs[[Column1]:[SS]],MATCH(Checklist48[[#This Row],[SGUID]],PIs[SGUID],0),15))</f>
        <v>De producent biedt medewerkers toegang tot schone toilet- en handenwasgelegenheden in de nabijheid van het werk.</v>
      </c>
      <c r="L219" s="61" t="str">
        <f>IF(Checklist48[[#This Row],[SGUID]]="",IF(Checklist48[[#This Row],[SSGUID]]="",INDEX(PIs[[Column1]:[SS]],MATCH(Checklist48[[#This Row],[PIGUID]],PIs[GUID],0),6),""),"")</f>
        <v>Het ontwerp, de constructie en de locatie van sanitaire gelegenheden in het veld moeten dusdanig zijn dat ze direct toegankelijk zijn voor service. Vaste of mobiele toiletgelegenheden zijn gebouwd met materialen die gemakkelijk schoon te maken zijn en bevinden zich in een goede hygiënische staat. Er dienen toiletten binnen een redelijke afstand (bijv. maximaal 500 m of 7 minuten) van de werkplek te zijn. Als er geen of onvoldoende toiletten binnen een redelijke afstand van de werkplek zijn, voldoet de producent niet aan dit principe en de desbetreffende criteria. Toiletten moeten naar behoren worden onderhouden en er moet een afdoende aanvoer van verbruiksmaterialen zijn.</v>
      </c>
      <c r="M219" s="61" t="str">
        <f>IF(Checklist48[[#This Row],[SSGUID]]="",IF(Checklist48[[#This Row],[PIGUID]]="","",INDEX(PIs[[Column1]:[SS]],MATCH(Checklist48[[#This Row],[PIGUID]],PIs[GUID],0),8)),"")</f>
        <v>Minor Must</v>
      </c>
      <c r="N219" s="65"/>
      <c r="O219" s="65"/>
      <c r="P219" s="61" t="str">
        <f>IF(Checklist48[[#This Row],[ifna]]="NA","",IF(Checklist48[[#This Row],[RelatedPQ]]=0,"",IF(Checklist48[[#This Row],[RelatedPQ]]="","",IF((INDEX(S2PQ_relational[],MATCH(Checklist48[[#This Row],[PIGUID&amp;NO]],S2PQ_relational[PIGUID &amp; "NO"],0),1))=Checklist48[[#This Row],[PIGUID]],"niet van toepassing",""))))</f>
        <v/>
      </c>
      <c r="Q219" s="61" t="str">
        <f>IF(Checklist48[[#This Row],[N.v.t.]]="niet van toepassing",INDEX(S2PQ[[Stap 2 vragen]:[Justification]],MATCH(Checklist48[[#This Row],[RelatedPQ]],S2PQ[S2PQGUID],0),3),"")</f>
        <v/>
      </c>
      <c r="R219" s="65"/>
    </row>
  </sheetData>
  <sheetProtection algorithmName="SHA-512" hashValue="QihSZdGzUMz4t3HgDH0kSKik0JKEQTNS8M/ryBOw2MEE0nAPhoaZPf1GwgFZEX/ip/HNtSLBCfbVx7J+lU26TA==" saltValue="1xDwY0Oj/DPX59j4PKOO+g==" spinCount="100000" sheet="1" formatCells="0" formatColumns="0" formatRows="0" insertColumns="0" insertRows="0" insertHyperlinks="0" sort="0" autoFilter="0" pivotTables="0"/>
  <phoneticPr fontId="1" type="noConversion"/>
  <conditionalFormatting sqref="J2:J219">
    <cfRule type="expression" dxfId="2" priority="3">
      <formula>B2&lt;&gt;""</formula>
    </cfRule>
  </conditionalFormatting>
  <conditionalFormatting sqref="J1:O219">
    <cfRule type="expression" dxfId="1" priority="1">
      <formula>$P1="Not Applicable"</formula>
    </cfRule>
  </conditionalFormatting>
  <conditionalFormatting sqref="K2:K219">
    <cfRule type="expression" dxfId="0" priority="4">
      <formula>$D2=1</formula>
    </cfRule>
  </conditionalFormatting>
  <dataValidations count="1">
    <dataValidation type="list" allowBlank="1" showDropDown="1" showInputMessage="1" showErrorMessage="1" sqref="N2:O219" xr:uid="{8F618F93-653E-46E7-9648-5E8320236F5B}">
      <formula1>$A$1</formula1>
    </dataValidation>
  </dataValidations>
  <pageMargins left="0.31496062992125984" right="0.31496062992125984" top="0.86614173228346458" bottom="0.55118110236220474" header="0.15748031496062992" footer="7.874015748031496E-2"/>
  <pageSetup paperSize="9" fitToWidth="0" fitToHeight="0" orientation="landscape" r:id="rId1"/>
  <headerFooter>
    <oddHeader>&amp;R&amp;G</oddHeader>
    <oddFooter>&amp;L&amp;"Arial,Regular"&amp;8Coderef.: IFA Smart-checklist voor FO; v6.0_Sep22; nederlandse versie
&amp;A
Pag. &amp;P van &amp;N&amp;R&amp;"Arial,Regular"&amp;8© GLOBALG.A.P. c/o FoodPLUS GmbH
Spichernstr. 55, 50672 Cologne, Germany 
&amp;K00A039www.globalgap.org</oddFooter>
  </headerFooter>
  <rowBreaks count="18" manualBreakCount="18">
    <brk id="6" max="16383" man="1"/>
    <brk id="8" max="16383" man="1"/>
    <brk id="18" max="16383" man="1"/>
    <brk id="23" max="16383" man="1"/>
    <brk id="33" max="16383" man="1"/>
    <brk id="37" max="16383" man="1"/>
    <brk id="39" max="16383" man="1"/>
    <brk id="41" max="16383" man="1"/>
    <brk id="57" max="16383" man="1"/>
    <brk id="88" max="16383" man="1"/>
    <brk id="102" max="16383" man="1"/>
    <brk id="106" max="16383" man="1"/>
    <brk id="122" max="16383" man="1"/>
    <brk id="130" max="16383" man="1"/>
    <brk id="150" max="16383" man="1"/>
    <brk id="154" max="16383" man="1"/>
    <brk id="171" max="16383" man="1"/>
    <brk id="189" max="16383" man="1"/>
  </rowBreaks>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2961DC8ED7684485A6ECB98850A49C" ma:contentTypeVersion="10" ma:contentTypeDescription="Create a new document." ma:contentTypeScope="" ma:versionID="e8952d1223d2f2edb0b01324e6103019">
  <xsd:schema xmlns:xsd="http://www.w3.org/2001/XMLSchema" xmlns:xs="http://www.w3.org/2001/XMLSchema" xmlns:p="http://schemas.microsoft.com/office/2006/metadata/properties" xmlns:ns2="c81bcd81-918d-48ad-a784-2e36009989e7" targetNamespace="http://schemas.microsoft.com/office/2006/metadata/properties" ma:root="true" ma:fieldsID="e09fbf33e99ed360bf2c060127e094f1" ns2:_="">
    <xsd:import namespace="c81bcd81-918d-48ad-a784-2e36009989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bcd81-918d-48ad-a784-2e36009989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71AE48-E17D-4995-80D0-15A9D4B40A53}">
  <ds:schemaRefs>
    <ds:schemaRef ds:uri="http://schemas.microsoft.com/office/2006/documentManagement/types"/>
    <ds:schemaRef ds:uri="http://purl.org/dc/dcmitype/"/>
    <ds:schemaRef ds:uri="http://www.w3.org/XML/1998/namespace"/>
    <ds:schemaRef ds:uri="http://schemas.microsoft.com/office/infopath/2007/PartnerControls"/>
    <ds:schemaRef ds:uri="http://purl.org/dc/elements/1.1/"/>
    <ds:schemaRef ds:uri="http://schemas.openxmlformats.org/package/2006/metadata/core-properties"/>
    <ds:schemaRef ds:uri="http://purl.org/dc/terms/"/>
    <ds:schemaRef ds:uri="50795b52-d884-4f3c-a547-4763e70ede17"/>
    <ds:schemaRef ds:uri="3fcbf3cb-b373-44a0-966d-dc1ff9089511"/>
    <ds:schemaRef ds:uri="http://schemas.microsoft.com/office/2006/metadata/properties"/>
  </ds:schemaRefs>
</ds:datastoreItem>
</file>

<file path=customXml/itemProps2.xml><?xml version="1.0" encoding="utf-8"?>
<ds:datastoreItem xmlns:ds="http://schemas.openxmlformats.org/officeDocument/2006/customXml" ds:itemID="{C11F379C-D7A0-41A0-9DF2-4444DC9DA370}">
  <ds:schemaRefs>
    <ds:schemaRef ds:uri="http://schemas.microsoft.com/sharepoint/v3/contenttype/forms"/>
  </ds:schemaRefs>
</ds:datastoreItem>
</file>

<file path=customXml/itemProps3.xml><?xml version="1.0" encoding="utf-8"?>
<ds:datastoreItem xmlns:ds="http://schemas.openxmlformats.org/officeDocument/2006/customXml" ds:itemID="{465447ED-D749-4F95-9F87-80090BF598E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Steps</vt:lpstr>
      <vt:lpstr>PI</vt:lpstr>
      <vt:lpstr>S</vt:lpstr>
      <vt:lpstr>PQ</vt:lpstr>
      <vt:lpstr>Static ID Table</vt:lpstr>
      <vt:lpstr>Voorblad</vt:lpstr>
      <vt:lpstr>Instructies</vt:lpstr>
      <vt:lpstr>Opmerkingen bij audit</vt:lpstr>
      <vt:lpstr>P&amp;Cs</vt:lpstr>
      <vt:lpstr>'P&amp;Cs'!Print_Titles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Annick Saey | CKCert</cp:lastModifiedBy>
  <cp:revision/>
  <cp:lastPrinted>2023-03-07T13:59:05Z</cp:lastPrinted>
  <dcterms:created xsi:type="dcterms:W3CDTF">2022-02-15T08:58:08Z</dcterms:created>
  <dcterms:modified xsi:type="dcterms:W3CDTF">2023-12-15T12:45:58Z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0x0101002A2961DC8ED7684485A6ECB98850A49C</vt:lpwstr>
  </property>
  <property fmtid="{D5CDD505-2E9C-101B-9397-08002B2CF9AE}" pid="3" name="MediaServiceImageTags">
    <vt:lpwstr/>
  </property>
</Properties>
</file>